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SA\DC\OPS\Operations\WEBSITE\Judge\Judge Albright\"/>
    </mc:Choice>
  </mc:AlternateContent>
  <xr:revisionPtr revIDLastSave="0" documentId="8_{41A0B380-9045-423C-8235-49392B17559F}" xr6:coauthVersionLast="47" xr6:coauthVersionMax="47" xr10:uidLastSave="{00000000-0000-0000-0000-000000000000}"/>
  <bookViews>
    <workbookView xWindow="-108" yWindow="-108" windowWidth="23256" windowHeight="12576" xr2:uid="{5FED0826-9B06-4A9D-9BB2-BDCA7A3768A6}"/>
  </bookViews>
  <sheets>
    <sheet name="Schedule" sheetId="1" r:id="rId1"/>
    <sheet name="Holidays and Conflicts" sheetId="2" r:id="rId2"/>
  </sheets>
  <definedNames>
    <definedName name="_ftn1" localSheetId="0">Schedule!#REF!</definedName>
    <definedName name="_ftnref1" localSheetId="0">Schedule!$D$12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 l="1"/>
  <c r="C3" i="1"/>
  <c r="C26" i="1" s="1"/>
  <c r="C23" i="1" l="1"/>
  <c r="C12" i="1"/>
  <c r="C13" i="1"/>
  <c r="L13" i="1" s="1"/>
  <c r="N13" i="1" s="1"/>
  <c r="J13" i="1"/>
  <c r="C20" i="1"/>
  <c r="C21" i="1"/>
  <c r="C18" i="1"/>
  <c r="C27" i="1"/>
  <c r="C43" i="1" s="1"/>
  <c r="C19" i="1"/>
  <c r="C22" i="1"/>
  <c r="C15" i="1"/>
  <c r="C24" i="1"/>
  <c r="C25" i="1" s="1"/>
  <c r="C17" i="1"/>
  <c r="C16" i="1"/>
  <c r="L23" i="1" l="1"/>
  <c r="J23" i="1"/>
  <c r="C40" i="1"/>
  <c r="C4" i="1"/>
  <c r="L15" i="1"/>
  <c r="J15" i="1"/>
  <c r="H15" i="1" s="1"/>
  <c r="C29" i="1"/>
  <c r="C36" i="1"/>
  <c r="C42" i="1"/>
  <c r="M13" i="1"/>
  <c r="E13" i="1" s="1"/>
  <c r="C14" i="1"/>
  <c r="B13" i="1"/>
  <c r="H13" i="1"/>
  <c r="C38" i="1"/>
  <c r="C34" i="1"/>
  <c r="C28" i="1"/>
  <c r="C46" i="1"/>
  <c r="C7" i="1" s="1"/>
  <c r="C41" i="1"/>
  <c r="C33" i="1"/>
  <c r="C32" i="1"/>
  <c r="C47" i="1"/>
  <c r="C37" i="1"/>
  <c r="C35" i="1"/>
  <c r="C39" i="1"/>
  <c r="M5" i="1"/>
  <c r="N5" i="1" s="1"/>
  <c r="L6" i="1"/>
  <c r="O11" i="1"/>
  <c r="O10" i="1"/>
  <c r="O9" i="1"/>
  <c r="O8" i="1"/>
  <c r="B23" i="1" l="1"/>
  <c r="H23" i="1"/>
  <c r="O23" i="1"/>
  <c r="M23" i="1"/>
  <c r="N23" i="1"/>
  <c r="P23" i="1"/>
  <c r="Q23" i="1"/>
  <c r="R23" i="1"/>
  <c r="S23" i="1"/>
  <c r="C8" i="1"/>
  <c r="C45" i="1"/>
  <c r="L45" i="1" s="1"/>
  <c r="N45" i="1" s="1"/>
  <c r="E45" i="1" s="1"/>
  <c r="N15" i="1"/>
  <c r="M15" i="1"/>
  <c r="C44" i="1"/>
  <c r="E23" i="1" l="1"/>
  <c r="J43" i="1"/>
  <c r="L43" i="1"/>
  <c r="L4" i="1"/>
  <c r="L3" i="1"/>
  <c r="S43" i="1" l="1"/>
  <c r="R43" i="1"/>
  <c r="P43" i="1"/>
  <c r="M43" i="1"/>
  <c r="Q43" i="1"/>
  <c r="N43" i="1"/>
  <c r="O43" i="1"/>
  <c r="S4" i="1"/>
  <c r="O4" i="1"/>
  <c r="Q3" i="1"/>
  <c r="O3" i="1"/>
  <c r="R3" i="1"/>
  <c r="M4" i="1"/>
  <c r="N4" i="1"/>
  <c r="P4" i="1"/>
  <c r="Q4" i="1"/>
  <c r="R4" i="1"/>
  <c r="M3" i="1"/>
  <c r="N3" i="1"/>
  <c r="S3" i="1"/>
  <c r="P3" i="1"/>
  <c r="E43" i="1" l="1"/>
  <c r="E3" i="1"/>
  <c r="J47" i="1"/>
  <c r="H47" i="1" s="1"/>
  <c r="L47" i="1"/>
  <c r="O47" i="1" s="1"/>
  <c r="L46" i="1"/>
  <c r="O46" i="1" s="1"/>
  <c r="L7" i="1"/>
  <c r="O7" i="1" s="1"/>
  <c r="J17" i="1" l="1"/>
  <c r="B17" i="1" s="1"/>
  <c r="L21" i="1"/>
  <c r="L28" i="1"/>
  <c r="O28" i="1" s="1"/>
  <c r="J20" i="1"/>
  <c r="H20" i="1" s="1"/>
  <c r="J19" i="1"/>
  <c r="B19" i="1" s="1"/>
  <c r="J29" i="1"/>
  <c r="B29" i="1" s="1"/>
  <c r="J18" i="1"/>
  <c r="B18" i="1" s="1"/>
  <c r="C30" i="1"/>
  <c r="J30" i="1" s="1"/>
  <c r="B30" i="1" s="1"/>
  <c r="C31" i="1"/>
  <c r="L31" i="1" s="1"/>
  <c r="O31" i="1" s="1"/>
  <c r="J42" i="1"/>
  <c r="L41" i="1"/>
  <c r="L35" i="1"/>
  <c r="L40" i="1"/>
  <c r="J46" i="1"/>
  <c r="H46" i="1" s="1"/>
  <c r="L39" i="1"/>
  <c r="L36" i="1"/>
  <c r="M36" i="1" s="1"/>
  <c r="L38" i="1"/>
  <c r="R38" i="1" s="1"/>
  <c r="L37" i="1"/>
  <c r="L34" i="1"/>
  <c r="B47" i="1"/>
  <c r="S47" i="1"/>
  <c r="R47" i="1"/>
  <c r="P47" i="1"/>
  <c r="M47" i="1"/>
  <c r="Q47" i="1"/>
  <c r="N47" i="1"/>
  <c r="J12" i="1"/>
  <c r="L12" i="1"/>
  <c r="O12" i="1" s="1"/>
  <c r="J14" i="1"/>
  <c r="H14" i="1" s="1"/>
  <c r="L14" i="1"/>
  <c r="O14" i="1" s="1"/>
  <c r="J16" i="1"/>
  <c r="B16" i="1" s="1"/>
  <c r="L16" i="1"/>
  <c r="O16" i="1" s="1"/>
  <c r="J27" i="1"/>
  <c r="H27" i="1" s="1"/>
  <c r="L27" i="1"/>
  <c r="O27" i="1" s="1"/>
  <c r="J22" i="1"/>
  <c r="B22" i="1" s="1"/>
  <c r="L22" i="1"/>
  <c r="O22" i="1" s="1"/>
  <c r="S7" i="1"/>
  <c r="M7" i="1"/>
  <c r="P7" i="1"/>
  <c r="N7" i="1"/>
  <c r="R7" i="1"/>
  <c r="Q7" i="1"/>
  <c r="N46" i="1"/>
  <c r="P46" i="1"/>
  <c r="R46" i="1"/>
  <c r="Q46" i="1"/>
  <c r="S46" i="1"/>
  <c r="M46" i="1"/>
  <c r="J36" i="1"/>
  <c r="L30" i="1" l="1"/>
  <c r="O30" i="1" s="1"/>
  <c r="L19" i="1"/>
  <c r="O19" i="1" s="1"/>
  <c r="Q36" i="1"/>
  <c r="L17" i="1"/>
  <c r="O17" i="1" s="1"/>
  <c r="P21" i="1"/>
  <c r="S21" i="1"/>
  <c r="J28" i="1"/>
  <c r="J31" i="1"/>
  <c r="H31" i="1" s="1"/>
  <c r="J21" i="1"/>
  <c r="H21" i="1" s="1"/>
  <c r="L29" i="1"/>
  <c r="O29" i="1" s="1"/>
  <c r="B12" i="1"/>
  <c r="Q38" i="1"/>
  <c r="R21" i="1"/>
  <c r="O21" i="1"/>
  <c r="Q21" i="1"/>
  <c r="L20" i="1"/>
  <c r="O20" i="1" s="1"/>
  <c r="J32" i="1"/>
  <c r="H32" i="1" s="1"/>
  <c r="L32" i="1"/>
  <c r="L24" i="1"/>
  <c r="J25" i="1"/>
  <c r="H25" i="1" s="1"/>
  <c r="L18" i="1"/>
  <c r="O18" i="1" s="1"/>
  <c r="J26" i="1"/>
  <c r="H26" i="1" s="1"/>
  <c r="L26" i="1"/>
  <c r="Q41" i="1"/>
  <c r="O41" i="1"/>
  <c r="R40" i="1"/>
  <c r="O40" i="1"/>
  <c r="S34" i="1"/>
  <c r="O34" i="1"/>
  <c r="S39" i="1"/>
  <c r="O39" i="1"/>
  <c r="P37" i="1"/>
  <c r="O37" i="1"/>
  <c r="N38" i="1"/>
  <c r="O38" i="1"/>
  <c r="Q35" i="1"/>
  <c r="O35" i="1"/>
  <c r="P36" i="1"/>
  <c r="O36" i="1"/>
  <c r="P38" i="1"/>
  <c r="J38" i="1"/>
  <c r="B38" i="1" s="1"/>
  <c r="N36" i="1"/>
  <c r="J34" i="1"/>
  <c r="H34" i="1" s="1"/>
  <c r="N34" i="1"/>
  <c r="P34" i="1"/>
  <c r="N37" i="1"/>
  <c r="Q34" i="1"/>
  <c r="M34" i="1"/>
  <c r="R34" i="1"/>
  <c r="L42" i="1"/>
  <c r="J35" i="1"/>
  <c r="H35" i="1" s="1"/>
  <c r="R36" i="1"/>
  <c r="N35" i="1"/>
  <c r="P35" i="1"/>
  <c r="M40" i="1"/>
  <c r="S35" i="1"/>
  <c r="M21" i="1"/>
  <c r="N21" i="1"/>
  <c r="E47" i="1"/>
  <c r="J41" i="1"/>
  <c r="H41" i="1" s="1"/>
  <c r="S41" i="1"/>
  <c r="M41" i="1"/>
  <c r="N41" i="1"/>
  <c r="P41" i="1"/>
  <c r="R41" i="1"/>
  <c r="Q37" i="1"/>
  <c r="S36" i="1"/>
  <c r="M37" i="1"/>
  <c r="B46" i="1"/>
  <c r="P39" i="1"/>
  <c r="N39" i="1"/>
  <c r="R39" i="1"/>
  <c r="J39" i="1"/>
  <c r="H39" i="1" s="1"/>
  <c r="R35" i="1"/>
  <c r="Q39" i="1"/>
  <c r="M39" i="1"/>
  <c r="H42" i="1"/>
  <c r="B42" i="1"/>
  <c r="J40" i="1"/>
  <c r="H40" i="1" s="1"/>
  <c r="N40" i="1"/>
  <c r="S40" i="1"/>
  <c r="R37" i="1"/>
  <c r="S38" i="1"/>
  <c r="S37" i="1"/>
  <c r="M38" i="1"/>
  <c r="J37" i="1"/>
  <c r="H37" i="1" s="1"/>
  <c r="P40" i="1"/>
  <c r="M35" i="1"/>
  <c r="L33" i="1"/>
  <c r="O33" i="1" s="1"/>
  <c r="J33" i="1"/>
  <c r="Q40" i="1"/>
  <c r="H12" i="1"/>
  <c r="B27" i="1"/>
  <c r="H17" i="1"/>
  <c r="B20" i="1"/>
  <c r="H22" i="1"/>
  <c r="H18" i="1"/>
  <c r="B14" i="1"/>
  <c r="H16" i="1"/>
  <c r="S14" i="1"/>
  <c r="Q14" i="1"/>
  <c r="N14" i="1"/>
  <c r="R14" i="1"/>
  <c r="P14" i="1"/>
  <c r="M14" i="1"/>
  <c r="Q16" i="1"/>
  <c r="N16" i="1"/>
  <c r="P16" i="1"/>
  <c r="M16" i="1"/>
  <c r="R16" i="1"/>
  <c r="S16" i="1"/>
  <c r="P12" i="1"/>
  <c r="T12" i="1"/>
  <c r="N12" i="1"/>
  <c r="S12" i="1"/>
  <c r="Q12" i="1"/>
  <c r="R12" i="1"/>
  <c r="M12" i="1"/>
  <c r="H30" i="1"/>
  <c r="H29" i="1"/>
  <c r="H19" i="1"/>
  <c r="P31" i="1"/>
  <c r="S31" i="1"/>
  <c r="N31" i="1"/>
  <c r="M31" i="1"/>
  <c r="R31" i="1"/>
  <c r="Q31" i="1"/>
  <c r="E7" i="1"/>
  <c r="M27" i="1"/>
  <c r="S27" i="1"/>
  <c r="Q27" i="1"/>
  <c r="R27" i="1"/>
  <c r="P27" i="1"/>
  <c r="N27" i="1"/>
  <c r="P30" i="1"/>
  <c r="N30" i="1"/>
  <c r="Q22" i="1"/>
  <c r="P22" i="1"/>
  <c r="N22" i="1"/>
  <c r="S22" i="1"/>
  <c r="R22" i="1"/>
  <c r="M22" i="1"/>
  <c r="J44" i="1"/>
  <c r="H44" i="1" s="1"/>
  <c r="L44" i="1"/>
  <c r="O44" i="1" s="1"/>
  <c r="E46" i="1"/>
  <c r="P28" i="1"/>
  <c r="R28" i="1"/>
  <c r="Q28" i="1"/>
  <c r="S28" i="1"/>
  <c r="N28" i="1"/>
  <c r="M28" i="1"/>
  <c r="H36" i="1"/>
  <c r="B36" i="1"/>
  <c r="B28" i="1" l="1"/>
  <c r="H28" i="1"/>
  <c r="S29" i="1"/>
  <c r="B31" i="1"/>
  <c r="Q30" i="1"/>
  <c r="R30" i="1"/>
  <c r="M30" i="1"/>
  <c r="S30" i="1"/>
  <c r="S19" i="1"/>
  <c r="R18" i="1"/>
  <c r="R20" i="1"/>
  <c r="N19" i="1"/>
  <c r="Q19" i="1"/>
  <c r="M19" i="1"/>
  <c r="P19" i="1"/>
  <c r="R19" i="1"/>
  <c r="M17" i="1"/>
  <c r="Q17" i="1"/>
  <c r="N17" i="1"/>
  <c r="S17" i="1"/>
  <c r="S20" i="1"/>
  <c r="N29" i="1"/>
  <c r="P29" i="1"/>
  <c r="M20" i="1"/>
  <c r="R29" i="1"/>
  <c r="Q29" i="1"/>
  <c r="P17" i="1"/>
  <c r="R17" i="1"/>
  <c r="L25" i="1"/>
  <c r="S25" i="1" s="1"/>
  <c r="S18" i="1"/>
  <c r="M18" i="1"/>
  <c r="Q18" i="1"/>
  <c r="P18" i="1"/>
  <c r="M29" i="1"/>
  <c r="B21" i="1"/>
  <c r="E21" i="1"/>
  <c r="P20" i="1"/>
  <c r="N20" i="1"/>
  <c r="Q20" i="1"/>
  <c r="C9" i="1"/>
  <c r="E36" i="1"/>
  <c r="S26" i="1"/>
  <c r="O26" i="1"/>
  <c r="R26" i="1"/>
  <c r="P26" i="1"/>
  <c r="N26" i="1"/>
  <c r="Q26" i="1"/>
  <c r="M26" i="1"/>
  <c r="B25" i="1"/>
  <c r="O24" i="1"/>
  <c r="M24" i="1"/>
  <c r="N24" i="1"/>
  <c r="P24" i="1"/>
  <c r="R24" i="1"/>
  <c r="S24" i="1"/>
  <c r="Q24" i="1"/>
  <c r="S32" i="1"/>
  <c r="O32" i="1"/>
  <c r="M32" i="1"/>
  <c r="P32" i="1"/>
  <c r="R32" i="1"/>
  <c r="N32" i="1"/>
  <c r="Q32" i="1"/>
  <c r="N18" i="1"/>
  <c r="H38" i="1"/>
  <c r="B34" i="1"/>
  <c r="S42" i="1"/>
  <c r="O42" i="1"/>
  <c r="R42" i="1"/>
  <c r="P42" i="1"/>
  <c r="N42" i="1"/>
  <c r="M42" i="1"/>
  <c r="E34" i="1"/>
  <c r="E41" i="1"/>
  <c r="E39" i="1"/>
  <c r="Q42" i="1"/>
  <c r="B35" i="1"/>
  <c r="E35" i="1"/>
  <c r="E37" i="1"/>
  <c r="E38" i="1"/>
  <c r="B41" i="1"/>
  <c r="B37" i="1"/>
  <c r="B39" i="1"/>
  <c r="B40" i="1"/>
  <c r="E40" i="1"/>
  <c r="H33" i="1"/>
  <c r="B33" i="1"/>
  <c r="N33" i="1"/>
  <c r="P33" i="1"/>
  <c r="M33" i="1"/>
  <c r="S33" i="1"/>
  <c r="R33" i="1"/>
  <c r="Q33" i="1"/>
  <c r="E12" i="1"/>
  <c r="E31" i="1"/>
  <c r="E16" i="1"/>
  <c r="E14" i="1"/>
  <c r="B44" i="1"/>
  <c r="E28" i="1"/>
  <c r="E27" i="1"/>
  <c r="M44" i="1"/>
  <c r="S44" i="1"/>
  <c r="R44" i="1"/>
  <c r="Q44" i="1"/>
  <c r="P44" i="1"/>
  <c r="N44" i="1"/>
  <c r="E22" i="1"/>
  <c r="E30" i="1" l="1"/>
  <c r="P25" i="1"/>
  <c r="N25" i="1"/>
  <c r="E19" i="1"/>
  <c r="R25" i="1"/>
  <c r="O25" i="1"/>
  <c r="E29" i="1"/>
  <c r="E18" i="1"/>
  <c r="Q25" i="1"/>
  <c r="M25" i="1"/>
  <c r="E20" i="1"/>
  <c r="E17" i="1"/>
  <c r="E26" i="1"/>
  <c r="E42" i="1"/>
  <c r="E24" i="1"/>
  <c r="E32" i="1"/>
  <c r="E33" i="1"/>
  <c r="E44" i="1"/>
  <c r="E25" i="1" l="1"/>
</calcChain>
</file>

<file path=xl/sharedStrings.xml><?xml version="1.0" encoding="utf-8"?>
<sst xmlns="http://schemas.openxmlformats.org/spreadsheetml/2006/main" count="115" uniqueCount="79">
  <si>
    <t>Deadline</t>
  </si>
  <si>
    <t>Item</t>
  </si>
  <si>
    <t>Parties exchange claim terms for construction.</t>
  </si>
  <si>
    <t>Parties exchange proposed claim constructions.</t>
  </si>
  <si>
    <t>Deadline to meet and confer to narrow terms in dispute and exchange revised list of terms/constructions.</t>
  </si>
  <si>
    <t>Deadline to add parties.</t>
  </si>
  <si>
    <t>Close of Fact Discovery</t>
  </si>
  <si>
    <t>Opening Expert Reports</t>
  </si>
  <si>
    <t>Rebuttal Expert Reports</t>
  </si>
  <si>
    <t>Close of Expert Discovery</t>
  </si>
  <si>
    <t>Serve Pretrial Disclosures (jury instructions, exhibits lists, witness lists, discovery and deposition designations).</t>
  </si>
  <si>
    <t>Serve objections to pretrial disclosures/rebuttal disclosures.</t>
  </si>
  <si>
    <t>Markman</t>
  </si>
  <si>
    <t>Memorial Day</t>
  </si>
  <si>
    <t>July 4th</t>
  </si>
  <si>
    <t>Labor Day</t>
  </si>
  <si>
    <t>Thanksgiving</t>
  </si>
  <si>
    <t>Christmas</t>
  </si>
  <si>
    <t>New Year's</t>
  </si>
  <si>
    <t>Conflicts</t>
  </si>
  <si>
    <t>Conflict Check</t>
  </si>
  <si>
    <t>Related to</t>
  </si>
  <si>
    <t>CMC Date</t>
  </si>
  <si>
    <t>Week offset</t>
  </si>
  <si>
    <t xml:space="preserve">Final Pre-Trial </t>
  </si>
  <si>
    <t>-3 days</t>
  </si>
  <si>
    <t>Holiday conflict?</t>
  </si>
  <si>
    <r>
      <t xml:space="preserve">File Joint Pretrial Order and Pretrial Submissions (jury instructions, exhibits lists, witness lists, discovery and deposition designations); file oppositions to motions </t>
    </r>
    <r>
      <rPr>
        <i/>
        <sz val="12"/>
        <color theme="1"/>
        <rFont val="Times New Roman"/>
        <family val="1"/>
      </rPr>
      <t>in limine.</t>
    </r>
  </si>
  <si>
    <t>Trial</t>
  </si>
  <si>
    <t>DOW</t>
  </si>
  <si>
    <t>Plaintiff serves preliminary[1] infringement contentions in the form of a chart setting forth where in the accused product(s) each element of the asserted claim(s) are found. Plaintiff shall also identify the earliest priority date (i.e. the earliest date of invention) for each asserted claim and produce: (1) all documents evidencing conception and reduction to practice for each claimed invention, and (2) a copy of the file history for each patent in suit. 
[1] The parties may amend preliminary infringement contentions and preliminary invalidity contentions without leave of court so long as counsel certifies that it undertook reasonable efforts to prepare its preliminary contentions and the amendment is based on material identified after those preliminary contentions were served, and should do so seasonably upon identifying any such material. Any amendment to add patent claims requires leave of court so that the Court can address any scheduling issues.</t>
  </si>
  <si>
    <t>Parties disclose extrinsic evidence. The parties shall disclose any extrinsic evidence, including the identity of any expert witness they may rely upon with respect to claim construction or indefiniteness. With respect to any expert identified, the parties shall identify the scope of the topics for the witness’s expected testimony.[2] With respect to items of extrinsic evidence, the parties shall identify each such item by production number or produce a copy of any such item if not previously produced.
[2] Any party may utilize a rebuttal expert in response to a brief where expert testimony is relied upon by the other party.</t>
  </si>
  <si>
    <t>Fact Discovery opens; deadline to serve Initial Disclosures per Rule 26(a).</t>
  </si>
  <si>
    <t>Deadline to serve Final Infringement and Invalidity Contentions. After this date, leave of Court is required for any amendment to Infringement or Invalidity contentions. This deadline does not relieve the Parties of their obligation to seasonably amend if new information is identified after initial contentions.</t>
  </si>
  <si>
    <t>Deadline to amend pleadings. A motion is not required unless the amendment adds patents or patent claims. (Note: This includes amendments in response to a 12(c) motion.)</t>
  </si>
  <si>
    <t>Deadline for the first of two meet and confers to discuss significantly narrowing the number of claims asserted and prior art references at issue. Unless the parties agree to the narrowing, they are ordered to contact the Court’s Law Clerk to arrange a teleconference with the Court to resolve the disputed issues.</t>
  </si>
  <si>
    <t>Final Pretrial</t>
  </si>
  <si>
    <t>Markman start time</t>
  </si>
  <si>
    <r>
      <rPr>
        <i/>
        <sz val="12"/>
        <color theme="1"/>
        <rFont val="Times New Roman"/>
        <family val="1"/>
      </rPr>
      <t>Markman</t>
    </r>
    <r>
      <rPr>
        <sz val="12"/>
        <color theme="1"/>
        <rFont val="Times New Roman"/>
        <family val="1"/>
      </rPr>
      <t xml:space="preserve"> Hearing at </t>
    </r>
  </si>
  <si>
    <t>Markman date</t>
  </si>
  <si>
    <t>CMC date</t>
  </si>
  <si>
    <t>Markman length (half?)</t>
  </si>
  <si>
    <t>Replace with Court provided date to compute final schedule.</t>
  </si>
  <si>
    <t>Defendant serves preliminary invalidity contentions in the form of (1) a chart setting forth where in the prior art references each element of the asserted claim(s) are found, (2) an identification of any limitations the Defendant contends are indefinite or lack written description under section 112, and (3) an identification of any claims the Defendant contends are directed to ineligible subject matter under section 101. Defendant shall also produce (1) all prior art referenced in the invalidity contentions, and (2) technical documents, including software where applicable, sufficient to show the operation of the accused product(s).</t>
  </si>
  <si>
    <t>Defendant files Opening claim construction brief, including any arguments that any claim terms are not indefinite.</t>
  </si>
  <si>
    <t>Plaintiff files Responsive claim construction brief.</t>
  </si>
  <si>
    <t>Plaintiff files Sur-Reply claim construction brief.</t>
  </si>
  <si>
    <t>Parties submit Joint Claim Construction Statement.
See General Issues Note #9 regarding providing copies of the briefing to the Court and the technical adviser (if appointed).</t>
  </si>
  <si>
    <t>Sur-Reply Date</t>
  </si>
  <si>
    <t>Parties submit optional technical tutorials to the Court and technical adviser (if appointed).[10]
[10] The parties should contact the law clerk to request a Box link so that the party can directly upload the file to the Court’s Box account.</t>
  </si>
  <si>
    <t>*or as soon as practicable</t>
  </si>
  <si>
    <r>
      <t xml:space="preserve">*but at least 10 days before </t>
    </r>
    <r>
      <rPr>
        <i/>
        <sz val="12"/>
        <color theme="1"/>
        <rFont val="Times New Roman"/>
        <family val="1"/>
      </rPr>
      <t xml:space="preserve">Markman </t>
    </r>
    <r>
      <rPr>
        <sz val="12"/>
        <color theme="1"/>
        <rFont val="Times New Roman"/>
        <family val="1"/>
      </rPr>
      <t>hearing</t>
    </r>
  </si>
  <si>
    <t>*3 business days after submission of sur-reply.</t>
  </si>
  <si>
    <t>3 business days</t>
  </si>
  <si>
    <t>1 business day</t>
  </si>
  <si>
    <r>
      <t xml:space="preserve">*1 business day after </t>
    </r>
    <r>
      <rPr>
        <i/>
        <sz val="12"/>
        <color theme="1"/>
        <rFont val="Times New Roman"/>
        <family val="1"/>
      </rPr>
      <t>Markman</t>
    </r>
    <r>
      <rPr>
        <sz val="12"/>
        <color theme="1"/>
        <rFont val="Times New Roman"/>
        <family val="1"/>
      </rPr>
      <t xml:space="preserve"> hearing</t>
    </r>
  </si>
  <si>
    <r>
      <t xml:space="preserve">Deadline for the second of two meet and confer to discuss narrowing the number of claims asserted and prior art references at issue to triable limits. To the extent it helps the parties determine these limits, the parties are encouraged to contact the Court’s Law Clerk for an estimate of the amount of trial time anticipated per side. The parties shall </t>
    </r>
    <r>
      <rPr>
        <b/>
        <sz val="12"/>
        <color theme="1"/>
        <rFont val="Times New Roman"/>
        <family val="1"/>
      </rPr>
      <t>file a Joint Report within 5 business days</t>
    </r>
    <r>
      <rPr>
        <sz val="12"/>
        <color theme="1"/>
        <rFont val="Times New Roman"/>
        <family val="1"/>
      </rPr>
      <t xml:space="preserve"> regarding the results of the meet and confer.</t>
    </r>
  </si>
  <si>
    <t>Dispositive motion deadline and Daubert motion deadline.
See General Issues Note #9 regarding providing copies of the briefing to the Court and the technical adviser (if appointed).</t>
  </si>
  <si>
    <r>
      <t xml:space="preserve">Serve objections to rebuttal disclosures and </t>
    </r>
    <r>
      <rPr>
        <b/>
        <sz val="12"/>
        <color theme="1"/>
        <rFont val="Times New Roman"/>
        <family val="1"/>
      </rPr>
      <t>File</t>
    </r>
    <r>
      <rPr>
        <sz val="12"/>
        <color theme="1"/>
        <rFont val="Times New Roman"/>
        <family val="1"/>
      </rPr>
      <t xml:space="preserve"> Motions </t>
    </r>
    <r>
      <rPr>
        <i/>
        <sz val="12"/>
        <color theme="1"/>
        <rFont val="Times New Roman"/>
        <family val="1"/>
      </rPr>
      <t>in-limine</t>
    </r>
    <r>
      <rPr>
        <sz val="12"/>
        <color theme="1"/>
        <rFont val="Times New Roman"/>
        <family val="1"/>
      </rPr>
      <t>.</t>
    </r>
  </si>
  <si>
    <r>
      <t xml:space="preserve">File Notice of Request for Daily Transcript or Real Time Reporting. If a daily transcript or real time reporting of court proceedings is requested for trial, the party or parties making said request shall file a notice with the Court and e-mail the Court Reporter, Kristie Davis at kmdaviscsr@yahoo.com
Deadline to meet and confer regarding remaining objections and disputes on motions </t>
    </r>
    <r>
      <rPr>
        <i/>
        <sz val="12"/>
        <color theme="1"/>
        <rFont val="Times New Roman"/>
        <family val="1"/>
      </rPr>
      <t>in limine</t>
    </r>
    <r>
      <rPr>
        <sz val="12"/>
        <color theme="1"/>
        <rFont val="Times New Roman"/>
        <family val="1"/>
      </rPr>
      <t>.</t>
    </r>
  </si>
  <si>
    <r>
      <t xml:space="preserve">File joint notice identifying remaining objections to pretrial disclosures and disputes on motions </t>
    </r>
    <r>
      <rPr>
        <i/>
        <sz val="12"/>
        <color theme="1"/>
        <rFont val="Times New Roman"/>
        <family val="1"/>
      </rPr>
      <t>in limine</t>
    </r>
    <r>
      <rPr>
        <sz val="12"/>
        <color theme="1"/>
        <rFont val="Times New Roman"/>
        <family val="1"/>
      </rPr>
      <t>.</t>
    </r>
  </si>
  <si>
    <t>*or as soon as practicable (fn 11 If the actual trial date materially differs from the Court’s default schedule, the Court will consider reasonable amendments to the case schedule post-Markman that are consistent with the Court’s default deadlines in light of the actual trial date.)</t>
  </si>
  <si>
    <t>For pending inter-district venue transfer motions, the moving party to provide the Court with a status report with respect to whether the motion(s) has been fully briefed and ready for resolution no later than four weeks prior to the date of the Markman hearing[fn 1] that is scheduled in that case</t>
  </si>
  <si>
    <t>[fn 1] To the extent there are multiple Markman hearings, the status report is due six weeks before the first scheduled. SOURCE: 2021-08-21 SECOND AMENDED STANDING ORDER REGARDING MOTIONS FOR INTER DISTRICT TRANSFER]
Markman hearing.</t>
  </si>
  <si>
    <t>Source</t>
  </si>
  <si>
    <t>TBD</t>
  </si>
  <si>
    <r>
      <rPr>
        <b/>
        <sz val="12"/>
        <color rgb="FFFF0000"/>
        <rFont val="Times New Roman"/>
        <family val="1"/>
      </rPr>
      <t xml:space="preserve">Markman Hearing </t>
    </r>
    <r>
      <rPr>
        <sz val="12"/>
        <color theme="1"/>
        <rFont val="Times New Roman"/>
        <family val="1"/>
      </rPr>
      <t>at 9:00 a.m. This date is a placeholder and the Court may adjust this date as the Markman hearing approaches.</t>
    </r>
  </si>
  <si>
    <r>
      <rPr>
        <b/>
        <sz val="12"/>
        <color rgb="FFFF0000"/>
        <rFont val="Times New Roman"/>
        <family val="1"/>
      </rPr>
      <t>Final Pretrial Conference</t>
    </r>
    <r>
      <rPr>
        <sz val="12"/>
        <color theme="1"/>
        <rFont val="Times New Roman"/>
        <family val="1"/>
      </rPr>
      <t>. The Court expects to set this date at the conclusion of the Markman Hearing.</t>
    </r>
  </si>
  <si>
    <r>
      <rPr>
        <b/>
        <sz val="12"/>
        <color rgb="FFFF0000"/>
        <rFont val="Times New Roman"/>
        <family val="1"/>
      </rPr>
      <t>Jury Selection/Trial</t>
    </r>
    <r>
      <rPr>
        <sz val="12"/>
        <color theme="1"/>
        <rFont val="Times New Roman"/>
        <family val="1"/>
      </rPr>
      <t xml:space="preserve">.  The Court expects to set this date at the conclusion of the </t>
    </r>
    <r>
      <rPr>
        <i/>
        <sz val="12"/>
        <color theme="1"/>
        <rFont val="Times New Roman"/>
        <family val="1"/>
      </rPr>
      <t>Markman</t>
    </r>
    <r>
      <rPr>
        <sz val="12"/>
        <color theme="1"/>
        <rFont val="Times New Roman"/>
        <family val="1"/>
      </rPr>
      <t xml:space="preserve"> Hearing.</t>
    </r>
  </si>
  <si>
    <t>CRSR Filed</t>
  </si>
  <si>
    <t>CMC Date 
or Service</t>
  </si>
  <si>
    <t>Service</t>
  </si>
  <si>
    <r>
      <t xml:space="preserve">The Parties shall </t>
    </r>
    <r>
      <rPr>
        <b/>
        <sz val="12"/>
        <color theme="1"/>
        <rFont val="Times New Roman"/>
        <family val="1"/>
      </rPr>
      <t xml:space="preserve">file a motion </t>
    </r>
    <r>
      <rPr>
        <sz val="12"/>
        <color theme="1"/>
        <rFont val="Times New Roman"/>
        <family val="1"/>
      </rPr>
      <t>to enter an agreed Scheduling Order. If the parties cannot agree, the parties shall submit a separate Joint Motion for entry of each Order briefly setting forth their respective positions on items where they cannot agree. Absent agreement of the parties, the Plaintiff shall be responsible for the timely submission of this and other Joint filings.</t>
    </r>
  </si>
  <si>
    <t>Parties to jointly email the Court's law clerk to confirm their pretrial conference and trial dates.</t>
  </si>
  <si>
    <t xml:space="preserve">Deadline to file a motion for transfer. After this deadline, movants must seek leave of Court and show good cause for the delay. </t>
  </si>
  <si>
    <t>ORDER GOVERNING PROCEEDINGS – PATENT CASE 4.0</t>
  </si>
  <si>
    <t>Date set per OGP 4.0</t>
  </si>
  <si>
    <r>
      <t xml:space="preserve">Defendant files Reply claim construction brief.
Parties to jointly email the law clerks to confirm their </t>
    </r>
    <r>
      <rPr>
        <i/>
        <sz val="12"/>
        <color theme="1"/>
        <rFont val="Times New Roman"/>
        <family val="1"/>
      </rPr>
      <t xml:space="preserve">Markman </t>
    </r>
    <r>
      <rPr>
        <sz val="12"/>
        <color theme="1"/>
        <rFont val="Times New Roman"/>
        <family val="1"/>
      </rPr>
      <t>date.
Parties to jointly email the Court's law clerk (see OGP at 1) if any venue or jurisdictional motions remain unripe for resolution.*</t>
    </r>
  </si>
  <si>
    <t>* at least 4 weeks before Markman; if there are multiple Markman hearings, the status report is due six weeks before the first scheduled Markman hearing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</si>
</sst>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0_);_(* \(#,##0.0000\);_(* &quot;-&quot;????_);_(@_)"/>
  </numFmts>
  <fonts count="10" x14ac:knownFonts="1">
    <font>
      <sz val="11"/>
      <color theme="1"/>
      <name val="Calibri"/>
      <family val="2"/>
      <scheme val="minor"/>
    </font>
    <font>
      <sz val="12"/>
      <name val="Times New Roman"/>
      <family val="1"/>
    </font>
    <font>
      <sz val="12"/>
      <color rgb="FFFF0000"/>
      <name val="Times New Roman"/>
      <family val="1"/>
    </font>
    <font>
      <sz val="12"/>
      <color theme="1"/>
      <name val="Times New Roman"/>
      <family val="1"/>
    </font>
    <font>
      <b/>
      <sz val="12"/>
      <color theme="1"/>
      <name val="Times New Roman"/>
      <family val="1"/>
    </font>
    <font>
      <b/>
      <sz val="12"/>
      <color rgb="FFFF0000"/>
      <name val="Times New Roman"/>
      <family val="1"/>
    </font>
    <font>
      <sz val="12"/>
      <color theme="0" tint="-0.14999847407452621"/>
      <name val="Times New Roman"/>
      <family val="1"/>
    </font>
    <font>
      <i/>
      <sz val="12"/>
      <color theme="1"/>
      <name val="Times New Roman"/>
      <family val="1"/>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8" fillId="0" borderId="0" applyFont="0" applyFill="0" applyBorder="0" applyAlignment="0" applyProtection="0"/>
  </cellStyleXfs>
  <cellXfs count="66">
    <xf numFmtId="0" fontId="0" fillId="0" borderId="0" xfId="0"/>
    <xf numFmtId="14" fontId="2" fillId="0" borderId="9" xfId="0" applyNumberFormat="1" applyFont="1" applyFill="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xf numFmtId="0" fontId="1" fillId="0" borderId="10" xfId="0" applyFont="1" applyFill="1" applyBorder="1" applyAlignment="1">
      <alignment vertical="top"/>
    </xf>
    <xf numFmtId="14" fontId="2" fillId="0" borderId="11" xfId="0" applyNumberFormat="1" applyFont="1" applyFill="1" applyBorder="1" applyAlignment="1">
      <alignment horizontal="center"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15" xfId="0" applyFont="1" applyBorder="1" applyAlignment="1">
      <alignment horizontal="center" vertical="top"/>
    </xf>
    <xf numFmtId="0" fontId="3" fillId="0" borderId="0" xfId="0" applyFont="1" applyFill="1" applyBorder="1" applyAlignment="1">
      <alignment vertical="top" wrapText="1"/>
    </xf>
    <xf numFmtId="0" fontId="3" fillId="0" borderId="2" xfId="0" applyFont="1" applyBorder="1" applyAlignment="1">
      <alignment horizontal="center" vertical="top"/>
    </xf>
    <xf numFmtId="0" fontId="3" fillId="0" borderId="13" xfId="0" applyFont="1" applyBorder="1" applyAlignment="1">
      <alignment horizontal="center" vertical="top"/>
    </xf>
    <xf numFmtId="0" fontId="3" fillId="0" borderId="1" xfId="0" applyFont="1" applyBorder="1" applyAlignment="1">
      <alignment horizontal="center" vertical="top"/>
    </xf>
    <xf numFmtId="0" fontId="6" fillId="0" borderId="0" xfId="0" applyFont="1" applyAlignment="1">
      <alignment horizontal="center" vertical="top"/>
    </xf>
    <xf numFmtId="0" fontId="3" fillId="0" borderId="1" xfId="0" quotePrefix="1" applyFont="1" applyBorder="1" applyAlignment="1">
      <alignment horizontal="center" vertical="top"/>
    </xf>
    <xf numFmtId="0" fontId="3" fillId="0" borderId="14"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xf numFmtId="14" fontId="2" fillId="0" borderId="0" xfId="0" applyNumberFormat="1" applyFont="1" applyFill="1" applyBorder="1" applyAlignment="1">
      <alignment horizontal="center" vertical="top"/>
    </xf>
    <xf numFmtId="14" fontId="2" fillId="0" borderId="0" xfId="0" applyNumberFormat="1" applyFont="1" applyBorder="1" applyAlignment="1">
      <alignment horizontal="center" vertical="top"/>
    </xf>
    <xf numFmtId="14" fontId="0" fillId="0" borderId="1" xfId="0" applyNumberFormat="1" applyBorder="1"/>
    <xf numFmtId="14" fontId="0" fillId="0" borderId="11" xfId="0" applyNumberFormat="1" applyBorder="1"/>
    <xf numFmtId="0" fontId="0" fillId="0" borderId="4" xfId="0" applyBorder="1"/>
    <xf numFmtId="0" fontId="0" fillId="0" borderId="5" xfId="0" applyBorder="1"/>
    <xf numFmtId="0" fontId="0" fillId="0" borderId="7" xfId="0" applyBorder="1"/>
    <xf numFmtId="14" fontId="0" fillId="0" borderId="2" xfId="0" applyNumberFormat="1" applyBorder="1"/>
    <xf numFmtId="14" fontId="0" fillId="0" borderId="19" xfId="0" applyNumberFormat="1" applyBorder="1"/>
    <xf numFmtId="0" fontId="0" fillId="2" borderId="20" xfId="0" applyFill="1" applyBorder="1" applyAlignment="1">
      <alignment horizontal="center"/>
    </xf>
    <xf numFmtId="0" fontId="0" fillId="2" borderId="3" xfId="0" applyFill="1" applyBorder="1" applyAlignment="1">
      <alignment horizontal="center"/>
    </xf>
    <xf numFmtId="0" fontId="0" fillId="3" borderId="5" xfId="0" applyFill="1" applyBorder="1"/>
    <xf numFmtId="14" fontId="0" fillId="3" borderId="1" xfId="0" applyNumberFormat="1" applyFill="1" applyBorder="1"/>
    <xf numFmtId="14" fontId="0" fillId="3" borderId="11" xfId="0" applyNumberFormat="1" applyFill="1" applyBorder="1"/>
    <xf numFmtId="0" fontId="0" fillId="3" borderId="6" xfId="0" applyFill="1" applyBorder="1"/>
    <xf numFmtId="14" fontId="0" fillId="3" borderId="16" xfId="0" applyNumberFormat="1" applyFill="1" applyBorder="1"/>
    <xf numFmtId="14" fontId="0" fillId="3" borderId="12" xfId="0" applyNumberFormat="1" applyFill="1" applyBorder="1"/>
    <xf numFmtId="0" fontId="3" fillId="0" borderId="21" xfId="0" applyFont="1" applyFill="1" applyBorder="1" applyAlignment="1">
      <alignment vertical="top" wrapText="1"/>
    </xf>
    <xf numFmtId="0" fontId="3" fillId="0" borderId="22" xfId="0" applyFont="1" applyBorder="1" applyAlignment="1">
      <alignment horizontal="justify" vertical="top" wrapText="1"/>
    </xf>
    <xf numFmtId="0" fontId="3" fillId="0" borderId="22" xfId="0" applyFont="1" applyFill="1" applyBorder="1" applyAlignment="1">
      <alignment horizontal="justify" vertical="top" wrapText="1"/>
    </xf>
    <xf numFmtId="0" fontId="3" fillId="0" borderId="23" xfId="0" applyFont="1" applyBorder="1" applyAlignment="1">
      <alignment horizontal="justify" vertical="top" wrapText="1"/>
    </xf>
    <xf numFmtId="0" fontId="3" fillId="0" borderId="18" xfId="0" applyFont="1" applyBorder="1" applyAlignment="1">
      <alignment horizontal="center" vertical="top"/>
    </xf>
    <xf numFmtId="0" fontId="3" fillId="0" borderId="17" xfId="0" applyFont="1" applyBorder="1" applyAlignment="1">
      <alignment horizontal="center" vertical="top"/>
    </xf>
    <xf numFmtId="0" fontId="5" fillId="0" borderId="17" xfId="0" applyFont="1" applyBorder="1" applyAlignment="1">
      <alignment horizontal="center" vertical="top"/>
    </xf>
    <xf numFmtId="0" fontId="4" fillId="0" borderId="24"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4" fillId="2" borderId="24" xfId="0" applyFont="1" applyFill="1" applyBorder="1" applyAlignment="1">
      <alignment horizontal="center" vertical="center" wrapText="1"/>
    </xf>
    <xf numFmtId="14" fontId="1" fillId="0" borderId="4" xfId="0" applyNumberFormat="1" applyFont="1" applyBorder="1" applyAlignment="1">
      <alignment horizontal="center" vertical="top" wrapText="1"/>
    </xf>
    <xf numFmtId="14" fontId="1" fillId="0" borderId="5" xfId="0" applyNumberFormat="1" applyFont="1" applyBorder="1" applyAlignment="1">
      <alignment horizontal="center" vertical="top" wrapText="1"/>
    </xf>
    <xf numFmtId="14" fontId="1" fillId="0" borderId="6" xfId="0" applyNumberFormat="1" applyFont="1" applyBorder="1" applyAlignment="1">
      <alignment horizontal="center" vertical="top" wrapText="1"/>
    </xf>
    <xf numFmtId="0" fontId="3" fillId="0" borderId="22" xfId="0" applyFont="1" applyBorder="1" applyAlignment="1">
      <alignment horizontal="justify" vertical="top"/>
    </xf>
    <xf numFmtId="0" fontId="5" fillId="0" borderId="17" xfId="0" applyFont="1" applyBorder="1" applyAlignment="1">
      <alignment horizontal="center" vertical="top" wrapText="1"/>
    </xf>
    <xf numFmtId="18" fontId="2" fillId="0" borderId="11" xfId="0" applyNumberFormat="1" applyFont="1" applyFill="1" applyBorder="1" applyAlignment="1">
      <alignment horizontal="center" vertical="top"/>
    </xf>
    <xf numFmtId="164" fontId="3" fillId="0" borderId="1" xfId="1" applyNumberFormat="1" applyFont="1" applyBorder="1" applyAlignment="1">
      <alignment horizontal="center" vertical="top"/>
    </xf>
    <xf numFmtId="0" fontId="4" fillId="0" borderId="0" xfId="0" applyFont="1" applyAlignment="1">
      <alignment horizontal="center" vertical="top"/>
    </xf>
    <xf numFmtId="0" fontId="9" fillId="0" borderId="0" xfId="0" applyFont="1"/>
    <xf numFmtId="0" fontId="3" fillId="0" borderId="0" xfId="0" applyFont="1" applyBorder="1" applyAlignment="1">
      <alignment horizontal="center" vertical="center"/>
    </xf>
    <xf numFmtId="0" fontId="3" fillId="0" borderId="0" xfId="0" quotePrefix="1" applyFont="1" applyBorder="1" applyAlignment="1">
      <alignment horizontal="center" vertical="top"/>
    </xf>
    <xf numFmtId="0" fontId="1" fillId="0" borderId="26" xfId="0" applyFont="1" applyFill="1" applyBorder="1" applyAlignment="1">
      <alignment vertical="top"/>
    </xf>
    <xf numFmtId="14" fontId="2" fillId="0" borderId="12" xfId="0" applyNumberFormat="1" applyFont="1" applyBorder="1" applyAlignment="1">
      <alignment horizontal="center" vertical="top"/>
    </xf>
    <xf numFmtId="0" fontId="3" fillId="0" borderId="27" xfId="0" applyFont="1" applyBorder="1" applyAlignment="1">
      <alignment horizontal="left" vertical="top"/>
    </xf>
    <xf numFmtId="0" fontId="3" fillId="0" borderId="28" xfId="0" applyFont="1" applyBorder="1" applyAlignment="1">
      <alignment horizontal="center" vertical="top"/>
    </xf>
    <xf numFmtId="0" fontId="1" fillId="0" borderId="10" xfId="0" applyFont="1" applyFill="1" applyBorder="1" applyAlignment="1">
      <alignment horizontal="left" vertical="top"/>
    </xf>
    <xf numFmtId="0" fontId="3" fillId="0" borderId="8" xfId="0" applyFont="1" applyBorder="1" applyAlignment="1">
      <alignment horizontal="left" vertical="top"/>
    </xf>
    <xf numFmtId="0" fontId="3" fillId="0" borderId="18"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FD410-17F3-43C7-83F8-B3143E548B6C}">
  <dimension ref="B1:T47"/>
  <sheetViews>
    <sheetView tabSelected="1" topLeftCell="A20" workbookViewId="0">
      <selection activeCell="I23" sqref="I23"/>
    </sheetView>
  </sheetViews>
  <sheetFormatPr defaultColWidth="9.109375" defaultRowHeight="15.6" x14ac:dyDescent="0.3"/>
  <cols>
    <col min="1" max="1" width="1" style="2" customWidth="1"/>
    <col min="2" max="2" width="21.88671875" style="3" customWidth="1"/>
    <col min="3" max="3" width="15" style="3" customWidth="1"/>
    <col min="4" max="4" width="73.44140625" style="2" customWidth="1"/>
    <col min="5" max="5" width="8.33203125" style="3" customWidth="1"/>
    <col min="6" max="6" width="13.44140625" style="3" customWidth="1"/>
    <col min="7" max="7" width="13.109375" style="3" customWidth="1"/>
    <col min="8" max="8" width="7.5546875" style="2" bestFit="1" customWidth="1"/>
    <col min="9" max="9" width="13.109375" style="3" customWidth="1"/>
    <col min="10" max="10" width="2.109375" style="2" hidden="1" customWidth="1"/>
    <col min="11" max="11" width="42.33203125" style="4" customWidth="1"/>
    <col min="12" max="13" width="9.109375" style="2" customWidth="1"/>
    <col min="14" max="14" width="30.33203125" style="2" customWidth="1"/>
    <col min="15" max="22" width="9.109375" style="2" customWidth="1"/>
    <col min="23" max="16384" width="9.109375" style="2"/>
  </cols>
  <sheetData>
    <row r="1" spans="2:20" ht="16.2" thickBot="1" x14ac:dyDescent="0.35">
      <c r="B1" s="55" t="s">
        <v>64</v>
      </c>
      <c r="C1" s="56" t="s">
        <v>75</v>
      </c>
    </row>
    <row r="2" spans="2:20" x14ac:dyDescent="0.3">
      <c r="B2" s="64" t="s">
        <v>69</v>
      </c>
      <c r="C2" s="1">
        <v>44438</v>
      </c>
    </row>
    <row r="3" spans="2:20" x14ac:dyDescent="0.3">
      <c r="B3" s="63" t="s">
        <v>40</v>
      </c>
      <c r="C3" s="6">
        <f>C2+14</f>
        <v>44452</v>
      </c>
      <c r="D3" s="2" t="s">
        <v>76</v>
      </c>
      <c r="E3" s="17" t="str">
        <f>_xlfn.CONCAT(M3,N3,O3,P3,Q3,R3,S3)</f>
        <v>Mon</v>
      </c>
      <c r="L3" s="10">
        <f>WEEKDAY(C3)</f>
        <v>2</v>
      </c>
      <c r="M3" s="2" t="str">
        <f>IF($L3=1,"Sun","")</f>
        <v/>
      </c>
      <c r="N3" s="2" t="str">
        <f>IF($L3=2,"Mon","")</f>
        <v>Mon</v>
      </c>
      <c r="O3" s="2" t="str">
        <f t="shared" ref="O3:O24" si="0">IF($L3=3,"Tue","")</f>
        <v/>
      </c>
      <c r="P3" s="2" t="str">
        <f>IF($L3=4,"Wed","")</f>
        <v/>
      </c>
      <c r="Q3" s="2" t="str">
        <f>IF($L3=5,"Thur","")</f>
        <v/>
      </c>
      <c r="R3" s="2" t="str">
        <f>IF($L3=6,"Fri","")</f>
        <v/>
      </c>
      <c r="S3" s="2" t="str">
        <f>IF($L3=7,"Sat","")</f>
        <v/>
      </c>
    </row>
    <row r="4" spans="2:20" x14ac:dyDescent="0.3">
      <c r="B4" s="5" t="s">
        <v>39</v>
      </c>
      <c r="C4" s="6">
        <f>C27</f>
        <v>44613</v>
      </c>
      <c r="D4" s="2" t="s">
        <v>76</v>
      </c>
      <c r="E4" s="2"/>
      <c r="L4" s="10">
        <f>WEEKDAY(C4)</f>
        <v>2</v>
      </c>
      <c r="M4" s="2" t="str">
        <f>IF($L4=1,"Sun","")</f>
        <v/>
      </c>
      <c r="N4" s="2" t="str">
        <f>IF($L4=2,"Mon","")</f>
        <v>Mon</v>
      </c>
      <c r="O4" s="2" t="str">
        <f t="shared" si="0"/>
        <v/>
      </c>
      <c r="P4" s="2" t="str">
        <f>IF($L4=4,"Wed","")</f>
        <v/>
      </c>
      <c r="Q4" s="2" t="str">
        <f>IF($L4=5,"Thur","")</f>
        <v/>
      </c>
      <c r="R4" s="2" t="str">
        <f>IF($L4=6,"Fri","")</f>
        <v/>
      </c>
      <c r="S4" s="2" t="str">
        <f>IF($L4=7,"Sat","")</f>
        <v/>
      </c>
    </row>
    <row r="5" spans="2:20" x14ac:dyDescent="0.3">
      <c r="B5" s="5" t="s">
        <v>37</v>
      </c>
      <c r="C5" s="53" t="s">
        <v>65</v>
      </c>
      <c r="E5" s="17"/>
      <c r="K5" s="38" t="s">
        <v>38</v>
      </c>
      <c r="M5" s="2" t="str">
        <f>IF($C6="Yes","half day","full day")</f>
        <v>full day</v>
      </c>
      <c r="N5" s="2" t="str">
        <f>_xlfn.CONCAT(K5, TEXT(C5,"h:mm AM/PM"), " for a ", M5)</f>
        <v>Markman Hearing at TBD for a full day</v>
      </c>
    </row>
    <row r="6" spans="2:20" x14ac:dyDescent="0.3">
      <c r="B6" s="5" t="s">
        <v>41</v>
      </c>
      <c r="C6" s="6" t="s">
        <v>65</v>
      </c>
      <c r="E6" s="17"/>
      <c r="L6" s="2" t="str">
        <f>IF($C6="AM","9:00 a.m.","")</f>
        <v/>
      </c>
    </row>
    <row r="7" spans="2:20" x14ac:dyDescent="0.3">
      <c r="B7" s="5" t="s">
        <v>24</v>
      </c>
      <c r="C7" s="6">
        <f>C46</f>
        <v>44956</v>
      </c>
      <c r="E7" s="17" t="str">
        <f>_xlfn.CONCAT(M7,N7,O7,P7,Q7,R7,S7)</f>
        <v>Mon</v>
      </c>
      <c r="F7" s="17"/>
      <c r="G7" s="17"/>
      <c r="H7" s="7"/>
      <c r="I7" s="17"/>
      <c r="J7" s="7"/>
      <c r="K7" s="18"/>
      <c r="L7" s="10">
        <f>WEEKDAY(C7)</f>
        <v>2</v>
      </c>
      <c r="M7" s="2" t="str">
        <f>IF($L7=1,"Sun","")</f>
        <v/>
      </c>
      <c r="N7" s="2" t="str">
        <f>IF($L7=2,"Mon","")</f>
        <v>Mon</v>
      </c>
      <c r="O7" s="2" t="str">
        <f t="shared" si="0"/>
        <v/>
      </c>
      <c r="P7" s="2" t="str">
        <f>IF($L7=4,"Wed","")</f>
        <v/>
      </c>
      <c r="Q7" s="2" t="str">
        <f>IF($L7=5,"Thur","")</f>
        <v/>
      </c>
      <c r="R7" s="2" t="str">
        <f>IF($L7=6,"Fri","")</f>
        <v/>
      </c>
      <c r="S7" s="2" t="str">
        <f>IF($L7=7,"Sat","")</f>
        <v/>
      </c>
    </row>
    <row r="8" spans="2:20" ht="16.2" thickBot="1" x14ac:dyDescent="0.35">
      <c r="B8" s="59" t="s">
        <v>28</v>
      </c>
      <c r="C8" s="60">
        <f>C47</f>
        <v>44977</v>
      </c>
      <c r="D8" s="2" t="s">
        <v>42</v>
      </c>
      <c r="E8" s="17"/>
      <c r="F8" s="19"/>
      <c r="G8" s="20"/>
      <c r="H8" s="7"/>
      <c r="I8" s="20"/>
      <c r="J8" s="7"/>
      <c r="K8" s="18"/>
      <c r="O8" s="2" t="str">
        <f t="shared" si="0"/>
        <v/>
      </c>
    </row>
    <row r="9" spans="2:20" ht="16.2" thickBot="1" x14ac:dyDescent="0.35">
      <c r="B9" s="61" t="s">
        <v>19</v>
      </c>
      <c r="C9" s="62" t="str">
        <f>IF((OR(J12,J14,J16,J17,J18,J19,J20,J21,J22,J23,J25,J27,J28,J29,J30,J31,J33,J34,J35,J36,J37,J38,J39,J40,J41,J42,J43,J44,J46,J47)),"YES","no")</f>
        <v>YES</v>
      </c>
      <c r="E9" s="17"/>
      <c r="F9" s="17"/>
      <c r="G9" s="17"/>
      <c r="H9" s="7"/>
      <c r="I9" s="17"/>
      <c r="J9" s="7"/>
      <c r="K9" s="18"/>
      <c r="O9" s="2" t="str">
        <f t="shared" si="0"/>
        <v/>
      </c>
    </row>
    <row r="10" spans="2:20" ht="16.2" thickBot="1" x14ac:dyDescent="0.35">
      <c r="B10" s="59" t="s">
        <v>71</v>
      </c>
      <c r="C10" s="60">
        <v>44424</v>
      </c>
      <c r="O10" s="2" t="str">
        <f t="shared" si="0"/>
        <v/>
      </c>
    </row>
    <row r="11" spans="2:20" ht="33.75" customHeight="1" thickBot="1" x14ac:dyDescent="0.35">
      <c r="B11" s="46" t="s">
        <v>26</v>
      </c>
      <c r="C11" s="47" t="s">
        <v>0</v>
      </c>
      <c r="D11" s="47" t="s">
        <v>1</v>
      </c>
      <c r="E11" s="43" t="s">
        <v>29</v>
      </c>
      <c r="F11" s="45" t="s">
        <v>21</v>
      </c>
      <c r="G11" s="44" t="s">
        <v>23</v>
      </c>
      <c r="H11" s="7"/>
      <c r="I11" s="57"/>
      <c r="J11" s="8" t="s">
        <v>20</v>
      </c>
      <c r="O11" s="2" t="str">
        <f t="shared" si="0"/>
        <v/>
      </c>
    </row>
    <row r="12" spans="2:20" ht="31.8" thickBot="1" x14ac:dyDescent="0.35">
      <c r="B12" s="9" t="str">
        <f>IF(J12,"YES","")</f>
        <v/>
      </c>
      <c r="C12" s="48">
        <f>MAX(+$C$3+G12*7,+$C10+8*7)</f>
        <v>44480</v>
      </c>
      <c r="D12" s="36" t="s">
        <v>74</v>
      </c>
      <c r="E12" s="11" t="str">
        <f>_xlfn.CONCAT(M12,N12,O12,P12,Q12,R12,S12)</f>
        <v>Mon</v>
      </c>
      <c r="F12" s="65" t="s">
        <v>70</v>
      </c>
      <c r="G12" s="11">
        <v>3</v>
      </c>
      <c r="H12" s="2" t="str">
        <f>IF(J12,"Conflict","")</f>
        <v/>
      </c>
      <c r="I12" s="17"/>
      <c r="J12" s="2" t="b">
        <f>OR(
'Holidays and Conflicts'!$C$3=C12,'Holidays and Conflicts'!$C$4=C12,'Holidays and Conflicts'!$C$5=C12,'Holidays and Conflicts'!$C$6=C12,'Holidays and Conflicts'!$C$7=C12,'Holidays and Conflicts'!$C$8=C12,'Holidays and Conflicts'!$C$9=C12, 'Holidays and Conflicts'!$C$10=C12,
'Holidays and Conflicts'!$D$3=C12,'Holidays and Conflicts'!$D$4=C12,'Holidays and Conflicts'!$D$5=C12,'Holidays and Conflicts'!$D$6=C12,'Holidays and Conflicts'!$D$7=C12,'Holidays and Conflicts'!$D$8=C12, 'Holidays and Conflicts'!$D$9=C12, 'Holidays and Conflicts'!$D$10=C12,
'Holidays and Conflicts'!$E$3=C12,'Holidays and Conflicts'!$E$4=C12,'Holidays and Conflicts'!$E$5=C12,'Holidays and Conflicts'!$E$6=C12,'Holidays and Conflicts'!$E$7=C12,'Holidays and Conflicts'!$E$8=C12, 'Holidays and Conflicts'!$E$9=C12, 'Holidays and Conflicts'!$E$10=C12,
'Holidays and Conflicts'!$F$3=C12,'Holidays and Conflicts'!$F$4=C12,'Holidays and Conflicts'!$F$5=C12,'Holidays and Conflicts'!$F$6=C12,'Holidays and Conflicts'!$F$7=C12,'Holidays and Conflicts'!$F$8=C12, 'Holidays and Conflicts'!$F$9=C12, 'Holidays and Conflicts'!$F$10=C12,
'Holidays and Conflicts'!$G$3=C12,'Holidays and Conflicts'!$G$4=C12,'Holidays and Conflicts'!$G$5=C12,'Holidays and Conflicts'!$G$6=C12,'Holidays and Conflicts'!$G$7=C12,'Holidays and Conflicts'!$G$8=C12,'Holidays and Conflicts'!$G$9=C12, 'Holidays and Conflicts'!$G$10=C12)</f>
        <v>0</v>
      </c>
      <c r="L12" s="10">
        <f>WEEKDAY(C12)</f>
        <v>2</v>
      </c>
      <c r="M12" s="2" t="str">
        <f>IF($L12=1,"Sun","")</f>
        <v/>
      </c>
      <c r="N12" s="2" t="str">
        <f>IF($L12=2,"Mon","")</f>
        <v>Mon</v>
      </c>
      <c r="O12" s="2" t="str">
        <f t="shared" si="0"/>
        <v/>
      </c>
      <c r="P12" s="2" t="str">
        <f>IF($L12=4,"Wed","")</f>
        <v/>
      </c>
      <c r="Q12" s="2" t="str">
        <f>IF($L12=5,"Thur","")</f>
        <v/>
      </c>
      <c r="R12" s="2" t="str">
        <f>IF($L12=6,"Fri","")</f>
        <v/>
      </c>
      <c r="S12" s="2" t="str">
        <f>IF($L12=7,"Sat","")</f>
        <v/>
      </c>
      <c r="T12" s="2" t="str">
        <f>IF($L12=1,"Sun","")</f>
        <v/>
      </c>
    </row>
    <row r="13" spans="2:20" ht="222" customHeight="1" x14ac:dyDescent="0.3">
      <c r="B13" s="9" t="str">
        <f>IF(J13,"YES","")</f>
        <v>YES</v>
      </c>
      <c r="C13" s="48">
        <f>+$C$3+G13*7</f>
        <v>44445</v>
      </c>
      <c r="D13" s="36" t="s">
        <v>30</v>
      </c>
      <c r="E13" s="11" t="str">
        <f>_xlfn.CONCAT(M13,N13,O13,P13,Q13,R13,S13)</f>
        <v>Mon</v>
      </c>
      <c r="F13" s="40" t="s">
        <v>22</v>
      </c>
      <c r="G13" s="11">
        <v>-1</v>
      </c>
      <c r="H13" s="2" t="str">
        <f>IF(J13,"Conflict","")</f>
        <v>Conflict</v>
      </c>
      <c r="I13" s="17"/>
      <c r="J13" s="2" t="b">
        <f>OR(
'Holidays and Conflicts'!$C$3=C13,'Holidays and Conflicts'!$C$4=C13,'Holidays and Conflicts'!$C$5=C13,'Holidays and Conflicts'!$C$6=C13,'Holidays and Conflicts'!$C$7=C13,'Holidays and Conflicts'!$C$8=C13,'Holidays and Conflicts'!$C$9=C13, 'Holidays and Conflicts'!$C$10=C13,
'Holidays and Conflicts'!$D$3=C13,'Holidays and Conflicts'!$D$4=C13,'Holidays and Conflicts'!$D$5=C13,'Holidays and Conflicts'!$D$6=C13,'Holidays and Conflicts'!$D$7=C13,'Holidays and Conflicts'!$D$8=C13, 'Holidays and Conflicts'!$D$9=C13, 'Holidays and Conflicts'!$D$10=C13,
'Holidays and Conflicts'!$E$3=C13,'Holidays and Conflicts'!$E$4=C13,'Holidays and Conflicts'!$E$5=C13,'Holidays and Conflicts'!$E$6=C13,'Holidays and Conflicts'!$E$7=C13,'Holidays and Conflicts'!$E$8=C13, 'Holidays and Conflicts'!$E$9=C13, 'Holidays and Conflicts'!$E$10=C13,
'Holidays and Conflicts'!$F$3=C13,'Holidays and Conflicts'!$F$4=C13,'Holidays and Conflicts'!$F$5=C13,'Holidays and Conflicts'!$F$6=C13,'Holidays and Conflicts'!$F$7=C13,'Holidays and Conflicts'!$F$8=C13, 'Holidays and Conflicts'!$F$9=C13, 'Holidays and Conflicts'!$F$10=C13,
'Holidays and Conflicts'!$G$3=C13,'Holidays and Conflicts'!$G$4=C13,'Holidays and Conflicts'!$G$5=C13,'Holidays and Conflicts'!$G$6=C13,'Holidays and Conflicts'!$G$7=C13,'Holidays and Conflicts'!$G$8=C13,'Holidays and Conflicts'!$G$9=C13, 'Holidays and Conflicts'!$G$10=C13)</f>
        <v>1</v>
      </c>
      <c r="L13" s="10">
        <f>WEEKDAY(C13)</f>
        <v>2</v>
      </c>
      <c r="M13" s="2" t="str">
        <f>IF($L13=1,"Sun","")</f>
        <v/>
      </c>
      <c r="N13" s="2" t="str">
        <f>IF($L13=2,"Mon","")</f>
        <v>Mon</v>
      </c>
    </row>
    <row r="14" spans="2:20" ht="62.4" x14ac:dyDescent="0.3">
      <c r="B14" s="12" t="str">
        <f t="shared" ref="B14:B47" si="1">IF(J14,"YES","")</f>
        <v/>
      </c>
      <c r="C14" s="49">
        <f>C27+G14*7</f>
        <v>44585</v>
      </c>
      <c r="D14" s="37" t="s">
        <v>62</v>
      </c>
      <c r="E14" s="13" t="str">
        <f t="shared" ref="E14:E47" si="2">_xlfn.CONCAT(M14,N14,O14,P14,Q14,R14,S14)</f>
        <v>Mon</v>
      </c>
      <c r="F14" s="41" t="s">
        <v>12</v>
      </c>
      <c r="G14" s="13">
        <v>-4</v>
      </c>
      <c r="H14" s="2" t="str">
        <f>IF(J14,"Conflict","")</f>
        <v/>
      </c>
      <c r="I14" s="2" t="s">
        <v>63</v>
      </c>
      <c r="J14" s="2" t="b">
        <f>OR(
'Holidays and Conflicts'!$C$3=C14,'Holidays and Conflicts'!$C$4=C14,'Holidays and Conflicts'!$C$5=C14,'Holidays and Conflicts'!$C$6=C14,'Holidays and Conflicts'!$C$7=C14,'Holidays and Conflicts'!$C$8=C14,'Holidays and Conflicts'!$C$9=C14, 'Holidays and Conflicts'!$C$10=C14,
'Holidays and Conflicts'!$D$3=C14,'Holidays and Conflicts'!$D$4=C14,'Holidays and Conflicts'!$D$5=C14,'Holidays and Conflicts'!$D$6=C14,'Holidays and Conflicts'!$D$7=C14,'Holidays and Conflicts'!$D$8=C14, 'Holidays and Conflicts'!$D$9=C14, 'Holidays and Conflicts'!$D$10=C14,
'Holidays and Conflicts'!$E$3=C14,'Holidays and Conflicts'!$E$4=C14,'Holidays and Conflicts'!$E$5=C14,'Holidays and Conflicts'!$E$6=C14,'Holidays and Conflicts'!$E$7=C14,'Holidays and Conflicts'!$E$8=C14, 'Holidays and Conflicts'!$E$9=C14, 'Holidays and Conflicts'!$E$10=C14,
'Holidays and Conflicts'!$F$3=C14,'Holidays and Conflicts'!$F$4=C14,'Holidays and Conflicts'!$F$5=C14,'Holidays and Conflicts'!$F$6=C14,'Holidays and Conflicts'!$F$7=C14,'Holidays and Conflicts'!$F$8=C14, 'Holidays and Conflicts'!$F$9=C14, 'Holidays and Conflicts'!$F$10=C14,
'Holidays and Conflicts'!$G$3=C14,'Holidays and Conflicts'!$G$4=C14,'Holidays and Conflicts'!$G$5=C14,'Holidays and Conflicts'!$G$6=C14,'Holidays and Conflicts'!$G$7=C14,'Holidays and Conflicts'!$G$8=C14,'Holidays and Conflicts'!$G$9=C14, 'Holidays and Conflicts'!$G$10=C14)</f>
        <v>0</v>
      </c>
      <c r="L14" s="10">
        <f>WEEKDAY(C14)</f>
        <v>2</v>
      </c>
      <c r="M14" s="2" t="str">
        <f t="shared" ref="M14:M47" si="3">IF($L14=1,"Sun","")</f>
        <v/>
      </c>
      <c r="N14" s="2" t="str">
        <f t="shared" ref="N14:N47" si="4">IF($L14=2,"Mon","")</f>
        <v>Mon</v>
      </c>
      <c r="O14" s="2" t="str">
        <f t="shared" si="0"/>
        <v/>
      </c>
      <c r="P14" s="2" t="str">
        <f t="shared" ref="P14:P47" si="5">IF($L14=4,"Wed","")</f>
        <v/>
      </c>
      <c r="Q14" s="2" t="str">
        <f t="shared" ref="Q14:Q47" si="6">IF($L14=5,"Thur","")</f>
        <v/>
      </c>
      <c r="R14" s="2" t="str">
        <f t="shared" ref="R14:R47" si="7">IF($L14=6,"Fri","")</f>
        <v/>
      </c>
      <c r="S14" s="2" t="str">
        <f t="shared" ref="S14:S47" si="8">IF($L14=7,"Sat","")</f>
        <v/>
      </c>
    </row>
    <row r="15" spans="2:20" ht="78" x14ac:dyDescent="0.3">
      <c r="B15" s="12"/>
      <c r="C15" s="49">
        <f t="shared" ref="C15:C24" si="9">+$C$3+G15*7</f>
        <v>44466</v>
      </c>
      <c r="D15" s="37" t="s">
        <v>72</v>
      </c>
      <c r="E15" s="13"/>
      <c r="F15" s="41" t="s">
        <v>22</v>
      </c>
      <c r="G15" s="13">
        <v>2</v>
      </c>
      <c r="H15" s="2" t="str">
        <f>IF(J15,"Conflict","")</f>
        <v/>
      </c>
      <c r="I15" s="17"/>
      <c r="J15" s="2" t="b">
        <f>OR(
'Holidays and Conflicts'!$C$3=C15,'Holidays and Conflicts'!$C$4=C15,'Holidays and Conflicts'!$C$5=C15,'Holidays and Conflicts'!$C$6=C15,'Holidays and Conflicts'!$C$7=C15,'Holidays and Conflicts'!$C$8=C15,'Holidays and Conflicts'!$C$9=C15, 'Holidays and Conflicts'!$C$10=C15,
'Holidays and Conflicts'!$D$3=C15,'Holidays and Conflicts'!$D$4=C15,'Holidays and Conflicts'!$D$5=C15,'Holidays and Conflicts'!$D$6=C15,'Holidays and Conflicts'!$D$7=C15,'Holidays and Conflicts'!$D$8=C15, 'Holidays and Conflicts'!$D$9=C15, 'Holidays and Conflicts'!$D$10=C15,
'Holidays and Conflicts'!$E$3=C15,'Holidays and Conflicts'!$E$4=C15,'Holidays and Conflicts'!$E$5=C15,'Holidays and Conflicts'!$E$6=C15,'Holidays and Conflicts'!$E$7=C15,'Holidays and Conflicts'!$E$8=C15, 'Holidays and Conflicts'!$E$9=C15, 'Holidays and Conflicts'!$E$10=C15,
'Holidays and Conflicts'!$F$3=C15,'Holidays and Conflicts'!$F$4=C15,'Holidays and Conflicts'!$F$5=C15,'Holidays and Conflicts'!$F$6=C15,'Holidays and Conflicts'!$F$7=C15,'Holidays and Conflicts'!$F$8=C15, 'Holidays and Conflicts'!$F$9=C15, 'Holidays and Conflicts'!$F$10=C15,
'Holidays and Conflicts'!$G$3=C15,'Holidays and Conflicts'!$G$4=C15,'Holidays and Conflicts'!$G$5=C15,'Holidays and Conflicts'!$G$6=C15,'Holidays and Conflicts'!$G$7=C15,'Holidays and Conflicts'!$G$8=C15,'Holidays and Conflicts'!$G$9=C15, 'Holidays and Conflicts'!$G$10=C15)</f>
        <v>0</v>
      </c>
      <c r="L15" s="10">
        <f>WEEKDAY(C15)</f>
        <v>2</v>
      </c>
      <c r="M15" s="2" t="str">
        <f>IF($L15=1,"Sun","")</f>
        <v/>
      </c>
      <c r="N15" s="2" t="str">
        <f>IF($L15=2,"Mon","")</f>
        <v>Mon</v>
      </c>
    </row>
    <row r="16" spans="2:20" ht="140.4" x14ac:dyDescent="0.3">
      <c r="B16" s="12" t="str">
        <f t="shared" si="1"/>
        <v/>
      </c>
      <c r="C16" s="49">
        <f t="shared" si="9"/>
        <v>44501</v>
      </c>
      <c r="D16" s="37" t="s">
        <v>43</v>
      </c>
      <c r="E16" s="13" t="str">
        <f t="shared" si="2"/>
        <v>Mon</v>
      </c>
      <c r="F16" s="41" t="s">
        <v>22</v>
      </c>
      <c r="G16" s="13">
        <v>7</v>
      </c>
      <c r="H16" s="2" t="str">
        <f t="shared" ref="H16:H23" si="10">IF(J16,"Conflict","")</f>
        <v/>
      </c>
      <c r="I16" s="17"/>
      <c r="J16" s="2" t="b">
        <f>OR(
'Holidays and Conflicts'!$C$3=C16,'Holidays and Conflicts'!$C$4=C16,'Holidays and Conflicts'!$C$5=C16,'Holidays and Conflicts'!$C$6=C16,'Holidays and Conflicts'!$C$7=C16,'Holidays and Conflicts'!$C$8=C16,'Holidays and Conflicts'!$C$9=C16, 'Holidays and Conflicts'!$C$10=C16,
'Holidays and Conflicts'!$D$3=C16,'Holidays and Conflicts'!$D$4=C16,'Holidays and Conflicts'!$D$5=C16,'Holidays and Conflicts'!$D$6=C16,'Holidays and Conflicts'!$D$7=C16,'Holidays and Conflicts'!$D$8=C16, 'Holidays and Conflicts'!$D$9=C16, 'Holidays and Conflicts'!$D$10=C16,
'Holidays and Conflicts'!$E$3=C16,'Holidays and Conflicts'!$E$4=C16,'Holidays and Conflicts'!$E$5=C16,'Holidays and Conflicts'!$E$6=C16,'Holidays and Conflicts'!$E$7=C16,'Holidays and Conflicts'!$E$8=C16, 'Holidays and Conflicts'!$E$9=C16, 'Holidays and Conflicts'!$E$10=C16,
'Holidays and Conflicts'!$F$3=C16,'Holidays and Conflicts'!$F$4=C16,'Holidays and Conflicts'!$F$5=C16,'Holidays and Conflicts'!$F$6=C16,'Holidays and Conflicts'!$F$7=C16,'Holidays and Conflicts'!$F$8=C16, 'Holidays and Conflicts'!$F$9=C16, 'Holidays and Conflicts'!$F$10=C16,
'Holidays and Conflicts'!$G$3=C16,'Holidays and Conflicts'!$G$4=C16,'Holidays and Conflicts'!$G$5=C16,'Holidays and Conflicts'!$G$6=C16,'Holidays and Conflicts'!$G$7=C16,'Holidays and Conflicts'!$G$8=C16,'Holidays and Conflicts'!$G$9=C16, 'Holidays and Conflicts'!$G$10=C16)</f>
        <v>0</v>
      </c>
      <c r="L16" s="10">
        <f t="shared" ref="L16:L31" si="11">WEEKDAY(C16)</f>
        <v>2</v>
      </c>
      <c r="M16" s="2" t="str">
        <f t="shared" si="3"/>
        <v/>
      </c>
      <c r="N16" s="2" t="str">
        <f t="shared" si="4"/>
        <v>Mon</v>
      </c>
      <c r="O16" s="2" t="str">
        <f t="shared" si="0"/>
        <v/>
      </c>
      <c r="P16" s="2" t="str">
        <f t="shared" si="5"/>
        <v/>
      </c>
      <c r="Q16" s="2" t="str">
        <f t="shared" si="6"/>
        <v/>
      </c>
      <c r="R16" s="2" t="str">
        <f t="shared" si="7"/>
        <v/>
      </c>
      <c r="S16" s="2" t="str">
        <f t="shared" si="8"/>
        <v/>
      </c>
    </row>
    <row r="17" spans="2:19" ht="20.25" customHeight="1" x14ac:dyDescent="0.3">
      <c r="B17" s="12" t="str">
        <f t="shared" si="1"/>
        <v/>
      </c>
      <c r="C17" s="49">
        <f t="shared" si="9"/>
        <v>44515</v>
      </c>
      <c r="D17" s="37" t="s">
        <v>2</v>
      </c>
      <c r="E17" s="13" t="str">
        <f t="shared" si="2"/>
        <v>Mon</v>
      </c>
      <c r="F17" s="41" t="s">
        <v>22</v>
      </c>
      <c r="G17" s="13">
        <v>9</v>
      </c>
      <c r="H17" s="2" t="str">
        <f t="shared" si="10"/>
        <v/>
      </c>
      <c r="I17" s="17"/>
      <c r="J17" s="2" t="b">
        <f>OR(
'Holidays and Conflicts'!$C$3=C17,'Holidays and Conflicts'!$C$4=C17,'Holidays and Conflicts'!$C$5=C17,'Holidays and Conflicts'!$C$6=C17,'Holidays and Conflicts'!$C$7=C17,'Holidays and Conflicts'!$C$8=C17,'Holidays and Conflicts'!$C$9=C17, 'Holidays and Conflicts'!$C$10=C17,
'Holidays and Conflicts'!$D$3=C17,'Holidays and Conflicts'!$D$4=C17,'Holidays and Conflicts'!$D$5=C17,'Holidays and Conflicts'!$D$6=C17,'Holidays and Conflicts'!$D$7=C17,'Holidays and Conflicts'!$D$8=C17, 'Holidays and Conflicts'!$D$9=C17, 'Holidays and Conflicts'!$D$10=C17,
'Holidays and Conflicts'!$E$3=C17,'Holidays and Conflicts'!$E$4=C17,'Holidays and Conflicts'!$E$5=C17,'Holidays and Conflicts'!$E$6=C17,'Holidays and Conflicts'!$E$7=C17,'Holidays and Conflicts'!$E$8=C17, 'Holidays and Conflicts'!$E$9=C17, 'Holidays and Conflicts'!$E$10=C17,
'Holidays and Conflicts'!$F$3=C17,'Holidays and Conflicts'!$F$4=C17,'Holidays and Conflicts'!$F$5=C17,'Holidays and Conflicts'!$F$6=C17,'Holidays and Conflicts'!$F$7=C17,'Holidays and Conflicts'!$F$8=C17, 'Holidays and Conflicts'!$F$9=C17, 'Holidays and Conflicts'!$F$10=C17,
'Holidays and Conflicts'!$G$3=C17,'Holidays and Conflicts'!$G$4=C17,'Holidays and Conflicts'!$G$5=C17,'Holidays and Conflicts'!$G$6=C17,'Holidays and Conflicts'!$G$7=C17,'Holidays and Conflicts'!$G$8=C17,'Holidays and Conflicts'!$G$9=C17, 'Holidays and Conflicts'!$G$10=C17)</f>
        <v>0</v>
      </c>
      <c r="L17" s="10">
        <f t="shared" si="11"/>
        <v>2</v>
      </c>
      <c r="M17" s="2" t="str">
        <f t="shared" si="3"/>
        <v/>
      </c>
      <c r="N17" s="2" t="str">
        <f t="shared" si="4"/>
        <v>Mon</v>
      </c>
      <c r="O17" s="2" t="str">
        <f t="shared" si="0"/>
        <v/>
      </c>
      <c r="P17" s="2" t="str">
        <f t="shared" si="5"/>
        <v/>
      </c>
      <c r="Q17" s="2" t="str">
        <f t="shared" si="6"/>
        <v/>
      </c>
      <c r="R17" s="2" t="str">
        <f t="shared" si="7"/>
        <v/>
      </c>
      <c r="S17" s="2" t="str">
        <f t="shared" si="8"/>
        <v/>
      </c>
    </row>
    <row r="18" spans="2:19" ht="20.25" customHeight="1" x14ac:dyDescent="0.3">
      <c r="B18" s="12" t="str">
        <f t="shared" si="1"/>
        <v/>
      </c>
      <c r="C18" s="49">
        <f t="shared" si="9"/>
        <v>44529</v>
      </c>
      <c r="D18" s="37" t="s">
        <v>3</v>
      </c>
      <c r="E18" s="13" t="str">
        <f t="shared" si="2"/>
        <v>Mon</v>
      </c>
      <c r="F18" s="41" t="s">
        <v>22</v>
      </c>
      <c r="G18" s="13">
        <v>11</v>
      </c>
      <c r="H18" s="2" t="str">
        <f t="shared" si="10"/>
        <v/>
      </c>
      <c r="I18" s="17"/>
      <c r="J18" s="2" t="b">
        <f>OR(
'Holidays and Conflicts'!$C$3=C18,'Holidays and Conflicts'!$C$4=C18,'Holidays and Conflicts'!$C$5=C18,'Holidays and Conflicts'!$C$6=C18,'Holidays and Conflicts'!$C$7=C18,'Holidays and Conflicts'!$C$8=C18,'Holidays and Conflicts'!$C$9=C18, 'Holidays and Conflicts'!$C$10=C18,
'Holidays and Conflicts'!$D$3=C18,'Holidays and Conflicts'!$D$4=C18,'Holidays and Conflicts'!$D$5=C18,'Holidays and Conflicts'!$D$6=C18,'Holidays and Conflicts'!$D$7=C18,'Holidays and Conflicts'!$D$8=C18, 'Holidays and Conflicts'!$D$9=C18, 'Holidays and Conflicts'!$D$10=C18,
'Holidays and Conflicts'!$E$3=C18,'Holidays and Conflicts'!$E$4=C18,'Holidays and Conflicts'!$E$5=C18,'Holidays and Conflicts'!$E$6=C18,'Holidays and Conflicts'!$E$7=C18,'Holidays and Conflicts'!$E$8=C18, 'Holidays and Conflicts'!$E$9=C18, 'Holidays and Conflicts'!$E$10=C18,
'Holidays and Conflicts'!$F$3=C18,'Holidays and Conflicts'!$F$4=C18,'Holidays and Conflicts'!$F$5=C18,'Holidays and Conflicts'!$F$6=C18,'Holidays and Conflicts'!$F$7=C18,'Holidays and Conflicts'!$F$8=C18, 'Holidays and Conflicts'!$F$9=C18, 'Holidays and Conflicts'!$F$10=C18,
'Holidays and Conflicts'!$G$3=C18,'Holidays and Conflicts'!$G$4=C18,'Holidays and Conflicts'!$G$5=C18,'Holidays and Conflicts'!$G$6=C18,'Holidays and Conflicts'!$G$7=C18,'Holidays and Conflicts'!$G$8=C18,'Holidays and Conflicts'!$G$9=C18, 'Holidays and Conflicts'!$G$10=C18)</f>
        <v>0</v>
      </c>
      <c r="L18" s="10">
        <f t="shared" si="11"/>
        <v>2</v>
      </c>
      <c r="M18" s="2" t="str">
        <f t="shared" si="3"/>
        <v/>
      </c>
      <c r="N18" s="2" t="str">
        <f t="shared" si="4"/>
        <v>Mon</v>
      </c>
      <c r="O18" s="2" t="str">
        <f t="shared" si="0"/>
        <v/>
      </c>
      <c r="P18" s="2" t="str">
        <f t="shared" si="5"/>
        <v/>
      </c>
      <c r="Q18" s="2" t="str">
        <f t="shared" si="6"/>
        <v/>
      </c>
      <c r="R18" s="2" t="str">
        <f t="shared" si="7"/>
        <v/>
      </c>
      <c r="S18" s="2" t="str">
        <f t="shared" si="8"/>
        <v/>
      </c>
    </row>
    <row r="19" spans="2:19" ht="145.5" customHeight="1" x14ac:dyDescent="0.3">
      <c r="B19" s="12" t="str">
        <f t="shared" si="1"/>
        <v/>
      </c>
      <c r="C19" s="49">
        <f t="shared" si="9"/>
        <v>44536</v>
      </c>
      <c r="D19" s="37" t="s">
        <v>31</v>
      </c>
      <c r="E19" s="13" t="str">
        <f t="shared" si="2"/>
        <v>Mon</v>
      </c>
      <c r="F19" s="41" t="s">
        <v>22</v>
      </c>
      <c r="G19" s="13">
        <v>12</v>
      </c>
      <c r="H19" s="2" t="str">
        <f t="shared" si="10"/>
        <v/>
      </c>
      <c r="I19" s="17"/>
      <c r="J19" s="2" t="b">
        <f>OR(
'Holidays and Conflicts'!$C$3=C19,'Holidays and Conflicts'!$C$4=C19,'Holidays and Conflicts'!$C$5=C19,'Holidays and Conflicts'!$C$6=C19,'Holidays and Conflicts'!$C$7=C19,'Holidays and Conflicts'!$C$8=C19,'Holidays and Conflicts'!$C$9=C19, 'Holidays and Conflicts'!$C$10=C19,
'Holidays and Conflicts'!$D$3=C19,'Holidays and Conflicts'!$D$4=C19,'Holidays and Conflicts'!$D$5=C19,'Holidays and Conflicts'!$D$6=C19,'Holidays and Conflicts'!$D$7=C19,'Holidays and Conflicts'!$D$8=C19, 'Holidays and Conflicts'!$D$9=C19, 'Holidays and Conflicts'!$D$10=C19,
'Holidays and Conflicts'!$E$3=C19,'Holidays and Conflicts'!$E$4=C19,'Holidays and Conflicts'!$E$5=C19,'Holidays and Conflicts'!$E$6=C19,'Holidays and Conflicts'!$E$7=C19,'Holidays and Conflicts'!$E$8=C19, 'Holidays and Conflicts'!$E$9=C19, 'Holidays and Conflicts'!$E$10=C19,
'Holidays and Conflicts'!$F$3=C19,'Holidays and Conflicts'!$F$4=C19,'Holidays and Conflicts'!$F$5=C19,'Holidays and Conflicts'!$F$6=C19,'Holidays and Conflicts'!$F$7=C19,'Holidays and Conflicts'!$F$8=C19, 'Holidays and Conflicts'!$F$9=C19, 'Holidays and Conflicts'!$F$10=C19,
'Holidays and Conflicts'!$G$3=C19,'Holidays and Conflicts'!$G$4=C19,'Holidays and Conflicts'!$G$5=C19,'Holidays and Conflicts'!$G$6=C19,'Holidays and Conflicts'!$G$7=C19,'Holidays and Conflicts'!$G$8=C19,'Holidays and Conflicts'!$G$9=C19, 'Holidays and Conflicts'!$G$10=C19)</f>
        <v>0</v>
      </c>
      <c r="L19" s="10">
        <f t="shared" si="11"/>
        <v>2</v>
      </c>
      <c r="M19" s="2" t="str">
        <f t="shared" si="3"/>
        <v/>
      </c>
      <c r="N19" s="2" t="str">
        <f t="shared" si="4"/>
        <v>Mon</v>
      </c>
      <c r="O19" s="2" t="str">
        <f t="shared" si="0"/>
        <v/>
      </c>
      <c r="P19" s="2" t="str">
        <f t="shared" si="5"/>
        <v/>
      </c>
      <c r="Q19" s="2" t="str">
        <f t="shared" si="6"/>
        <v/>
      </c>
      <c r="R19" s="2" t="str">
        <f t="shared" si="7"/>
        <v/>
      </c>
      <c r="S19" s="2" t="str">
        <f t="shared" si="8"/>
        <v/>
      </c>
    </row>
    <row r="20" spans="2:19" ht="35.25" customHeight="1" x14ac:dyDescent="0.3">
      <c r="B20" s="12" t="str">
        <f t="shared" si="1"/>
        <v/>
      </c>
      <c r="C20" s="49">
        <f t="shared" si="9"/>
        <v>44543</v>
      </c>
      <c r="D20" s="51" t="s">
        <v>4</v>
      </c>
      <c r="E20" s="13" t="str">
        <f t="shared" si="2"/>
        <v>Mon</v>
      </c>
      <c r="F20" s="41" t="s">
        <v>22</v>
      </c>
      <c r="G20" s="13">
        <v>13</v>
      </c>
      <c r="H20" s="2" t="str">
        <f t="shared" si="10"/>
        <v/>
      </c>
      <c r="I20" s="17"/>
      <c r="J20" s="2" t="b">
        <f>OR(
'Holidays and Conflicts'!$C$3=C20,'Holidays and Conflicts'!$C$4=C20,'Holidays and Conflicts'!$C$5=C20,'Holidays and Conflicts'!$C$6=C20,'Holidays and Conflicts'!$C$7=C20,'Holidays and Conflicts'!$C$8=C20,'Holidays and Conflicts'!$C$9=C20, 'Holidays and Conflicts'!$C$10=C20,
'Holidays and Conflicts'!$D$3=C20,'Holidays and Conflicts'!$D$4=C20,'Holidays and Conflicts'!$D$5=C20,'Holidays and Conflicts'!$D$6=C20,'Holidays and Conflicts'!$D$7=C20,'Holidays and Conflicts'!$D$8=C20, 'Holidays and Conflicts'!$D$9=C20, 'Holidays and Conflicts'!$D$10=C20,
'Holidays and Conflicts'!$E$3=C20,'Holidays and Conflicts'!$E$4=C20,'Holidays and Conflicts'!$E$5=C20,'Holidays and Conflicts'!$E$6=C20,'Holidays and Conflicts'!$E$7=C20,'Holidays and Conflicts'!$E$8=C20, 'Holidays and Conflicts'!$E$9=C20, 'Holidays and Conflicts'!$E$10=C20,
'Holidays and Conflicts'!$F$3=C20,'Holidays and Conflicts'!$F$4=C20,'Holidays and Conflicts'!$F$5=C20,'Holidays and Conflicts'!$F$6=C20,'Holidays and Conflicts'!$F$7=C20,'Holidays and Conflicts'!$F$8=C20, 'Holidays and Conflicts'!$F$9=C20, 'Holidays and Conflicts'!$F$10=C20,
'Holidays and Conflicts'!$G$3=C20,'Holidays and Conflicts'!$G$4=C20,'Holidays and Conflicts'!$G$5=C20,'Holidays and Conflicts'!$G$6=C20,'Holidays and Conflicts'!$G$7=C20,'Holidays and Conflicts'!$G$8=C20,'Holidays and Conflicts'!$G$9=C20, 'Holidays and Conflicts'!$G$10=C20)</f>
        <v>0</v>
      </c>
      <c r="L20" s="10">
        <f t="shared" si="11"/>
        <v>2</v>
      </c>
      <c r="M20" s="2" t="str">
        <f t="shared" si="3"/>
        <v/>
      </c>
      <c r="N20" s="2" t="str">
        <f t="shared" si="4"/>
        <v>Mon</v>
      </c>
      <c r="O20" s="2" t="str">
        <f t="shared" si="0"/>
        <v/>
      </c>
      <c r="P20" s="2" t="str">
        <f t="shared" si="5"/>
        <v/>
      </c>
      <c r="Q20" s="2" t="str">
        <f t="shared" si="6"/>
        <v/>
      </c>
      <c r="R20" s="2" t="str">
        <f t="shared" si="7"/>
        <v/>
      </c>
      <c r="S20" s="2" t="str">
        <f t="shared" si="8"/>
        <v/>
      </c>
    </row>
    <row r="21" spans="2:19" ht="36" customHeight="1" x14ac:dyDescent="0.3">
      <c r="B21" s="12" t="str">
        <f t="shared" si="1"/>
        <v/>
      </c>
      <c r="C21" s="49">
        <f t="shared" si="9"/>
        <v>44550</v>
      </c>
      <c r="D21" s="37" t="s">
        <v>44</v>
      </c>
      <c r="E21" s="13" t="str">
        <f t="shared" si="2"/>
        <v>Mon</v>
      </c>
      <c r="F21" s="41" t="s">
        <v>22</v>
      </c>
      <c r="G21" s="13">
        <v>14</v>
      </c>
      <c r="H21" s="2" t="str">
        <f t="shared" si="10"/>
        <v/>
      </c>
      <c r="I21" s="17"/>
      <c r="J21" s="2" t="b">
        <f>OR(
'Holidays and Conflicts'!$C$3=C21,'Holidays and Conflicts'!$C$4=C21,'Holidays and Conflicts'!$C$5=C21,'Holidays and Conflicts'!$C$6=C21,'Holidays and Conflicts'!$C$7=C21,'Holidays and Conflicts'!$C$8=C21,'Holidays and Conflicts'!$C$9=C21, 'Holidays and Conflicts'!$C$10=C21,
'Holidays and Conflicts'!$D$3=C21,'Holidays and Conflicts'!$D$4=C21,'Holidays and Conflicts'!$D$5=C21,'Holidays and Conflicts'!$D$6=C21,'Holidays and Conflicts'!$D$7=C21,'Holidays and Conflicts'!$D$8=C21, 'Holidays and Conflicts'!$D$9=C21, 'Holidays and Conflicts'!$D$10=C21,
'Holidays and Conflicts'!$E$3=C21,'Holidays and Conflicts'!$E$4=C21,'Holidays and Conflicts'!$E$5=C21,'Holidays and Conflicts'!$E$6=C21,'Holidays and Conflicts'!$E$7=C21,'Holidays and Conflicts'!$E$8=C21, 'Holidays and Conflicts'!$E$9=C21, 'Holidays and Conflicts'!$E$10=C21,
'Holidays and Conflicts'!$F$3=C21,'Holidays and Conflicts'!$F$4=C21,'Holidays and Conflicts'!$F$5=C21,'Holidays and Conflicts'!$F$6=C21,'Holidays and Conflicts'!$F$7=C21,'Holidays and Conflicts'!$F$8=C21, 'Holidays and Conflicts'!$F$9=C21, 'Holidays and Conflicts'!$F$10=C21,
'Holidays and Conflicts'!$G$3=C21,'Holidays and Conflicts'!$G$4=C21,'Holidays and Conflicts'!$G$5=C21,'Holidays and Conflicts'!$G$6=C21,'Holidays and Conflicts'!$G$7=C21,'Holidays and Conflicts'!$G$8=C21,'Holidays and Conflicts'!$G$9=C21, 'Holidays and Conflicts'!$G$10=C21)</f>
        <v>0</v>
      </c>
      <c r="L21" s="10">
        <f t="shared" si="11"/>
        <v>2</v>
      </c>
      <c r="M21" s="2" t="str">
        <f t="shared" si="3"/>
        <v/>
      </c>
      <c r="N21" s="2" t="str">
        <f t="shared" si="4"/>
        <v>Mon</v>
      </c>
      <c r="O21" s="2" t="str">
        <f t="shared" si="0"/>
        <v/>
      </c>
      <c r="P21" s="2" t="str">
        <f t="shared" si="5"/>
        <v/>
      </c>
      <c r="Q21" s="2" t="str">
        <f t="shared" si="6"/>
        <v/>
      </c>
      <c r="R21" s="2" t="str">
        <f t="shared" si="7"/>
        <v/>
      </c>
      <c r="S21" s="2" t="str">
        <f t="shared" si="8"/>
        <v/>
      </c>
    </row>
    <row r="22" spans="2:19" ht="20.25" customHeight="1" x14ac:dyDescent="0.3">
      <c r="B22" s="12" t="str">
        <f t="shared" si="1"/>
        <v/>
      </c>
      <c r="C22" s="49">
        <f t="shared" si="9"/>
        <v>44571</v>
      </c>
      <c r="D22" s="37" t="s">
        <v>45</v>
      </c>
      <c r="E22" s="13" t="str">
        <f t="shared" si="2"/>
        <v>Mon</v>
      </c>
      <c r="F22" s="41" t="s">
        <v>22</v>
      </c>
      <c r="G22" s="13">
        <v>17</v>
      </c>
      <c r="H22" s="2" t="str">
        <f t="shared" si="10"/>
        <v/>
      </c>
      <c r="I22" s="17"/>
      <c r="J22" s="2" t="b">
        <f>OR(
'Holidays and Conflicts'!$C$3=C22,'Holidays and Conflicts'!$C$4=C22,'Holidays and Conflicts'!$C$5=C22,'Holidays and Conflicts'!$C$6=C22,'Holidays and Conflicts'!$C$7=C22,'Holidays and Conflicts'!$C$8=C22,'Holidays and Conflicts'!$C$9=C22, 'Holidays and Conflicts'!$C$10=C22,
'Holidays and Conflicts'!$D$3=C22,'Holidays and Conflicts'!$D$4=C22,'Holidays and Conflicts'!$D$5=C22,'Holidays and Conflicts'!$D$6=C22,'Holidays and Conflicts'!$D$7=C22,'Holidays and Conflicts'!$D$8=C22, 'Holidays and Conflicts'!$D$9=C22, 'Holidays and Conflicts'!$D$10=C22,
'Holidays and Conflicts'!$E$3=C22,'Holidays and Conflicts'!$E$4=C22,'Holidays and Conflicts'!$E$5=C22,'Holidays and Conflicts'!$E$6=C22,'Holidays and Conflicts'!$E$7=C22,'Holidays and Conflicts'!$E$8=C22, 'Holidays and Conflicts'!$E$9=C22, 'Holidays and Conflicts'!$E$10=C22,
'Holidays and Conflicts'!$F$3=C22,'Holidays and Conflicts'!$F$4=C22,'Holidays and Conflicts'!$F$5=C22,'Holidays and Conflicts'!$F$6=C22,'Holidays and Conflicts'!$F$7=C22,'Holidays and Conflicts'!$F$8=C22, 'Holidays and Conflicts'!$F$9=C22, 'Holidays and Conflicts'!$F$10=C22,
'Holidays and Conflicts'!$G$3=C22,'Holidays and Conflicts'!$G$4=C22,'Holidays and Conflicts'!$G$5=C22,'Holidays and Conflicts'!$G$6=C22,'Holidays and Conflicts'!$G$7=C22,'Holidays and Conflicts'!$G$8=C22,'Holidays and Conflicts'!$G$9=C22, 'Holidays and Conflicts'!$G$10=C22)</f>
        <v>0</v>
      </c>
      <c r="L22" s="10">
        <f t="shared" si="11"/>
        <v>2</v>
      </c>
      <c r="M22" s="2" t="str">
        <f t="shared" si="3"/>
        <v/>
      </c>
      <c r="N22" s="2" t="str">
        <f t="shared" si="4"/>
        <v>Mon</v>
      </c>
      <c r="O22" s="2" t="str">
        <f t="shared" si="0"/>
        <v/>
      </c>
      <c r="P22" s="2" t="str">
        <f t="shared" si="5"/>
        <v/>
      </c>
      <c r="Q22" s="2" t="str">
        <f t="shared" si="6"/>
        <v/>
      </c>
      <c r="R22" s="2" t="str">
        <f t="shared" si="7"/>
        <v/>
      </c>
      <c r="S22" s="2" t="str">
        <f t="shared" si="8"/>
        <v/>
      </c>
    </row>
    <row r="23" spans="2:19" ht="62.4" x14ac:dyDescent="0.3">
      <c r="B23" s="12" t="str">
        <f t="shared" si="1"/>
        <v/>
      </c>
      <c r="C23" s="49">
        <f t="shared" si="9"/>
        <v>44585</v>
      </c>
      <c r="D23" s="37" t="s">
        <v>77</v>
      </c>
      <c r="E23" s="13" t="str">
        <f t="shared" si="2"/>
        <v>Mon</v>
      </c>
      <c r="F23" s="41" t="s">
        <v>22</v>
      </c>
      <c r="G23" s="13">
        <v>19</v>
      </c>
      <c r="H23" s="2" t="str">
        <f t="shared" si="10"/>
        <v/>
      </c>
      <c r="I23" s="2" t="s">
        <v>78</v>
      </c>
      <c r="J23" s="2" t="b">
        <f>OR(
'Holidays and Conflicts'!$C$3=C23,'Holidays and Conflicts'!$C$4=C23,'Holidays and Conflicts'!$C$5=C23,'Holidays and Conflicts'!$C$6=C23,'Holidays and Conflicts'!$C$7=C23,'Holidays and Conflicts'!$C$8=C23,'Holidays and Conflicts'!$C$9=C23, 'Holidays and Conflicts'!$C$10=C23,
'Holidays and Conflicts'!$D$3=C23,'Holidays and Conflicts'!$D$4=C23,'Holidays and Conflicts'!$D$5=C23,'Holidays and Conflicts'!$D$6=C23,'Holidays and Conflicts'!$D$7=C23,'Holidays and Conflicts'!$D$8=C23, 'Holidays and Conflicts'!$D$9=C23, 'Holidays and Conflicts'!$D$10=C23,
'Holidays and Conflicts'!$E$3=C23,'Holidays and Conflicts'!$E$4=C23,'Holidays and Conflicts'!$E$5=C23,'Holidays and Conflicts'!$E$6=C23,'Holidays and Conflicts'!$E$7=C23,'Holidays and Conflicts'!$E$8=C23, 'Holidays and Conflicts'!$E$9=C23, 'Holidays and Conflicts'!$E$10=C23,
'Holidays and Conflicts'!$F$3=C23,'Holidays and Conflicts'!$F$4=C23,'Holidays and Conflicts'!$F$5=C23,'Holidays and Conflicts'!$F$6=C23,'Holidays and Conflicts'!$F$7=C23,'Holidays and Conflicts'!$F$8=C23, 'Holidays and Conflicts'!$F$9=C23, 'Holidays and Conflicts'!$F$10=C23,
'Holidays and Conflicts'!$G$3=C23,'Holidays and Conflicts'!$G$4=C23,'Holidays and Conflicts'!$G$5=C23,'Holidays and Conflicts'!$G$6=C23,'Holidays and Conflicts'!$G$7=C23,'Holidays and Conflicts'!$G$8=C23,'Holidays and Conflicts'!$G$9=C23, 'Holidays and Conflicts'!$G$10=C23)</f>
        <v>0</v>
      </c>
      <c r="L23" s="10">
        <f t="shared" si="11"/>
        <v>2</v>
      </c>
      <c r="M23" s="2" t="str">
        <f t="shared" si="3"/>
        <v/>
      </c>
      <c r="N23" s="2" t="str">
        <f t="shared" si="4"/>
        <v>Mon</v>
      </c>
      <c r="O23" s="2" t="str">
        <f t="shared" si="0"/>
        <v/>
      </c>
      <c r="P23" s="2" t="str">
        <f t="shared" si="5"/>
        <v/>
      </c>
      <c r="Q23" s="2" t="str">
        <f t="shared" si="6"/>
        <v/>
      </c>
      <c r="R23" s="2" t="str">
        <f t="shared" si="7"/>
        <v/>
      </c>
      <c r="S23" s="2" t="str">
        <f t="shared" si="8"/>
        <v/>
      </c>
    </row>
    <row r="24" spans="2:19" ht="20.25" customHeight="1" x14ac:dyDescent="0.3">
      <c r="B24" s="12"/>
      <c r="C24" s="49">
        <f t="shared" si="9"/>
        <v>44599</v>
      </c>
      <c r="D24" s="37" t="s">
        <v>46</v>
      </c>
      <c r="E24" s="13" t="str">
        <f t="shared" si="2"/>
        <v>Mon</v>
      </c>
      <c r="F24" s="41" t="s">
        <v>22</v>
      </c>
      <c r="G24" s="13">
        <v>21</v>
      </c>
      <c r="I24" s="17"/>
      <c r="L24" s="10">
        <f t="shared" si="11"/>
        <v>2</v>
      </c>
      <c r="M24" s="2" t="str">
        <f t="shared" si="3"/>
        <v/>
      </c>
      <c r="N24" s="2" t="str">
        <f t="shared" si="4"/>
        <v>Mon</v>
      </c>
      <c r="O24" s="2" t="str">
        <f t="shared" si="0"/>
        <v/>
      </c>
      <c r="P24" s="2" t="str">
        <f t="shared" si="5"/>
        <v/>
      </c>
      <c r="Q24" s="2" t="str">
        <f t="shared" si="6"/>
        <v/>
      </c>
      <c r="R24" s="2" t="str">
        <f t="shared" si="7"/>
        <v/>
      </c>
      <c r="S24" s="2" t="str">
        <f t="shared" si="8"/>
        <v/>
      </c>
    </row>
    <row r="25" spans="2:19" ht="49.5" customHeight="1" x14ac:dyDescent="0.3">
      <c r="B25" s="12" t="str">
        <f t="shared" si="1"/>
        <v/>
      </c>
      <c r="C25" s="49">
        <f>+C24+3</f>
        <v>44602</v>
      </c>
      <c r="D25" s="37" t="s">
        <v>47</v>
      </c>
      <c r="E25" s="13" t="str">
        <f t="shared" si="2"/>
        <v>Thur</v>
      </c>
      <c r="F25" s="41" t="s">
        <v>48</v>
      </c>
      <c r="G25" s="54" t="s">
        <v>53</v>
      </c>
      <c r="H25" s="2" t="str">
        <f t="shared" ref="H25:H42" si="12">IF(J25,"Conflict","")</f>
        <v/>
      </c>
      <c r="I25" s="2" t="s">
        <v>52</v>
      </c>
      <c r="J25" s="2" t="b">
        <f>OR(
'Holidays and Conflicts'!$C$3=C25,'Holidays and Conflicts'!$C$4=C25,'Holidays and Conflicts'!$C$5=C25,'Holidays and Conflicts'!$C$6=C25,'Holidays and Conflicts'!$C$7=C25,'Holidays and Conflicts'!$C$8=C25,'Holidays and Conflicts'!$C$9=C25, 'Holidays and Conflicts'!$C$10=C25,
'Holidays and Conflicts'!$D$3=C25,'Holidays and Conflicts'!$D$4=C25,'Holidays and Conflicts'!$D$5=C25,'Holidays and Conflicts'!$D$6=C25,'Holidays and Conflicts'!$D$7=C25,'Holidays and Conflicts'!$D$8=C25, 'Holidays and Conflicts'!$D$9=C25, 'Holidays and Conflicts'!$D$10=C25,
'Holidays and Conflicts'!$E$3=C25,'Holidays and Conflicts'!$E$4=C25,'Holidays and Conflicts'!$E$5=C25,'Holidays and Conflicts'!$E$6=C25,'Holidays and Conflicts'!$E$7=C25,'Holidays and Conflicts'!$E$8=C25, 'Holidays and Conflicts'!$E$9=C25, 'Holidays and Conflicts'!$E$10=C25,
'Holidays and Conflicts'!$F$3=C25,'Holidays and Conflicts'!$F$4=C25,'Holidays and Conflicts'!$F$5=C25,'Holidays and Conflicts'!$F$6=C25,'Holidays and Conflicts'!$F$7=C25,'Holidays and Conflicts'!$F$8=C25, 'Holidays and Conflicts'!$F$9=C25, 'Holidays and Conflicts'!$F$10=C25,
'Holidays and Conflicts'!$G$3=C25,'Holidays and Conflicts'!$G$4=C25,'Holidays and Conflicts'!$G$5=C25,'Holidays and Conflicts'!$G$6=C25,'Holidays and Conflicts'!$G$7=C25,'Holidays and Conflicts'!$G$8=C25,'Holidays and Conflicts'!$G$9=C25, 'Holidays and Conflicts'!$G$10=C25)</f>
        <v>0</v>
      </c>
      <c r="L25" s="10">
        <f t="shared" si="11"/>
        <v>5</v>
      </c>
      <c r="M25" s="2" t="str">
        <f t="shared" si="3"/>
        <v/>
      </c>
      <c r="N25" s="2" t="str">
        <f t="shared" si="4"/>
        <v/>
      </c>
      <c r="O25" s="2" t="str">
        <f>IF($L25=3,"Tue","")</f>
        <v/>
      </c>
      <c r="P25" s="2" t="str">
        <f t="shared" si="5"/>
        <v/>
      </c>
      <c r="Q25" s="2" t="str">
        <f t="shared" si="6"/>
        <v>Thur</v>
      </c>
      <c r="R25" s="2" t="str">
        <f t="shared" si="7"/>
        <v/>
      </c>
      <c r="S25" s="2" t="str">
        <f t="shared" si="8"/>
        <v/>
      </c>
    </row>
    <row r="26" spans="2:19" ht="83.25" customHeight="1" x14ac:dyDescent="0.3">
      <c r="B26" s="12"/>
      <c r="C26" s="49">
        <f>+$C$3+G26*7</f>
        <v>44606</v>
      </c>
      <c r="D26" s="37" t="s">
        <v>49</v>
      </c>
      <c r="E26" s="13" t="str">
        <f t="shared" si="2"/>
        <v>Mon</v>
      </c>
      <c r="F26" s="41" t="s">
        <v>22</v>
      </c>
      <c r="G26" s="13">
        <v>22</v>
      </c>
      <c r="H26" s="2" t="str">
        <f t="shared" si="12"/>
        <v/>
      </c>
      <c r="I26" s="2" t="s">
        <v>51</v>
      </c>
      <c r="J26" s="2" t="b">
        <f>OR(
'Holidays and Conflicts'!$C$3=C26,'Holidays and Conflicts'!$C$4=C26,'Holidays and Conflicts'!$C$5=C26,'Holidays and Conflicts'!$C$6=C26,'Holidays and Conflicts'!$C$7=C26,'Holidays and Conflicts'!$C$8=C26,'Holidays and Conflicts'!$C$9=C26, 'Holidays and Conflicts'!$C$10=C26,
'Holidays and Conflicts'!$D$3=C26,'Holidays and Conflicts'!$D$4=C26,'Holidays and Conflicts'!$D$5=C26,'Holidays and Conflicts'!$D$6=C26,'Holidays and Conflicts'!$D$7=C26,'Holidays and Conflicts'!$D$8=C26, 'Holidays and Conflicts'!$D$9=C26, 'Holidays and Conflicts'!$D$10=C26,
'Holidays and Conflicts'!$E$3=C26,'Holidays and Conflicts'!$E$4=C26,'Holidays and Conflicts'!$E$5=C26,'Holidays and Conflicts'!$E$6=C26,'Holidays and Conflicts'!$E$7=C26,'Holidays and Conflicts'!$E$8=C26, 'Holidays and Conflicts'!$E$9=C26, 'Holidays and Conflicts'!$E$10=C26,
'Holidays and Conflicts'!$F$3=C26,'Holidays and Conflicts'!$F$4=C26,'Holidays and Conflicts'!$F$5=C26,'Holidays and Conflicts'!$F$6=C26,'Holidays and Conflicts'!$F$7=C26,'Holidays and Conflicts'!$F$8=C26, 'Holidays and Conflicts'!$F$9=C26, 'Holidays and Conflicts'!$F$10=C26,
'Holidays and Conflicts'!$G$3=C26,'Holidays and Conflicts'!$G$4=C26,'Holidays and Conflicts'!$G$5=C26,'Holidays and Conflicts'!$G$6=C26,'Holidays and Conflicts'!$G$7=C26,'Holidays and Conflicts'!$G$8=C26,'Holidays and Conflicts'!$G$9=C26, 'Holidays and Conflicts'!$G$10=C26)</f>
        <v>0</v>
      </c>
      <c r="L26" s="10">
        <f t="shared" si="11"/>
        <v>2</v>
      </c>
      <c r="M26" s="2" t="str">
        <f t="shared" si="3"/>
        <v/>
      </c>
      <c r="N26" s="2" t="str">
        <f t="shared" si="4"/>
        <v>Mon</v>
      </c>
      <c r="O26" s="2" t="str">
        <f t="shared" ref="O26:O47" si="13">IF($L26=3,"Tue","")</f>
        <v/>
      </c>
      <c r="P26" s="2" t="str">
        <f t="shared" si="5"/>
        <v/>
      </c>
      <c r="Q26" s="2" t="str">
        <f t="shared" si="6"/>
        <v/>
      </c>
      <c r="R26" s="2" t="str">
        <f t="shared" si="7"/>
        <v/>
      </c>
      <c r="S26" s="2" t="str">
        <f t="shared" si="8"/>
        <v/>
      </c>
    </row>
    <row r="27" spans="2:19" ht="31.2" x14ac:dyDescent="0.3">
      <c r="B27" s="12" t="str">
        <f t="shared" si="1"/>
        <v/>
      </c>
      <c r="C27" s="49">
        <f>+$C$3+G27*7</f>
        <v>44613</v>
      </c>
      <c r="D27" s="38" t="s">
        <v>66</v>
      </c>
      <c r="E27" s="13" t="str">
        <f t="shared" si="2"/>
        <v>Mon</v>
      </c>
      <c r="F27" s="42" t="s">
        <v>22</v>
      </c>
      <c r="G27" s="13">
        <v>23</v>
      </c>
      <c r="H27" s="2" t="str">
        <f t="shared" si="12"/>
        <v/>
      </c>
      <c r="I27" s="2" t="s">
        <v>50</v>
      </c>
      <c r="J27" s="2" t="b">
        <f>OR(
'Holidays and Conflicts'!$C$3=C27,'Holidays and Conflicts'!$C$4=C27,'Holidays and Conflicts'!$C$5=C27,'Holidays and Conflicts'!$C$6=C27,'Holidays and Conflicts'!$C$7=C27,'Holidays and Conflicts'!$C$8=C27,'Holidays and Conflicts'!$C$9=C27, 'Holidays and Conflicts'!$C$10=C27,
'Holidays and Conflicts'!$D$3=C27,'Holidays and Conflicts'!$D$4=C27,'Holidays and Conflicts'!$D$5=C27,'Holidays and Conflicts'!$D$6=C27,'Holidays and Conflicts'!$D$7=C27,'Holidays and Conflicts'!$D$8=C27, 'Holidays and Conflicts'!$D$9=C27, 'Holidays and Conflicts'!$D$10=C27,
'Holidays and Conflicts'!$E$3=C27,'Holidays and Conflicts'!$E$4=C27,'Holidays and Conflicts'!$E$5=C27,'Holidays and Conflicts'!$E$6=C27,'Holidays and Conflicts'!$E$7=C27,'Holidays and Conflicts'!$E$8=C27, 'Holidays and Conflicts'!$E$9=C27, 'Holidays and Conflicts'!$E$10=C27,
'Holidays and Conflicts'!$F$3=C27,'Holidays and Conflicts'!$F$4=C27,'Holidays and Conflicts'!$F$5=C27,'Holidays and Conflicts'!$F$6=C27,'Holidays and Conflicts'!$F$7=C27,'Holidays and Conflicts'!$F$8=C27, 'Holidays and Conflicts'!$F$9=C27, 'Holidays and Conflicts'!$F$10=C27,
'Holidays and Conflicts'!$G$3=C27,'Holidays and Conflicts'!$G$4=C27,'Holidays and Conflicts'!$G$5=C27,'Holidays and Conflicts'!$G$6=C27,'Holidays and Conflicts'!$G$7=C27,'Holidays and Conflicts'!$G$8=C27,'Holidays and Conflicts'!$G$9=C27, 'Holidays and Conflicts'!$G$10=C27)</f>
        <v>0</v>
      </c>
      <c r="L27" s="10">
        <f t="shared" si="11"/>
        <v>2</v>
      </c>
      <c r="M27" s="2" t="str">
        <f t="shared" si="3"/>
        <v/>
      </c>
      <c r="N27" s="2" t="str">
        <f t="shared" si="4"/>
        <v>Mon</v>
      </c>
      <c r="O27" s="2" t="str">
        <f t="shared" si="13"/>
        <v/>
      </c>
      <c r="P27" s="2" t="str">
        <f t="shared" si="5"/>
        <v/>
      </c>
      <c r="Q27" s="2" t="str">
        <f t="shared" si="6"/>
        <v/>
      </c>
      <c r="R27" s="2" t="str">
        <f t="shared" si="7"/>
        <v/>
      </c>
      <c r="S27" s="2" t="str">
        <f t="shared" si="8"/>
        <v/>
      </c>
    </row>
    <row r="28" spans="2:19" ht="20.25" customHeight="1" x14ac:dyDescent="0.3">
      <c r="B28" s="12" t="str">
        <f t="shared" si="1"/>
        <v/>
      </c>
      <c r="C28" s="49">
        <f>+$C$27+1</f>
        <v>44614</v>
      </c>
      <c r="D28" s="37" t="s">
        <v>32</v>
      </c>
      <c r="E28" s="13" t="str">
        <f t="shared" si="2"/>
        <v>Tue</v>
      </c>
      <c r="F28" s="41" t="s">
        <v>12</v>
      </c>
      <c r="G28" s="54" t="s">
        <v>54</v>
      </c>
      <c r="H28" s="2" t="str">
        <f t="shared" si="12"/>
        <v/>
      </c>
      <c r="I28" s="2" t="s">
        <v>55</v>
      </c>
      <c r="J28" s="2" t="b">
        <f>OR(
'Holidays and Conflicts'!$C$3=C28,'Holidays and Conflicts'!$C$4=C28,'Holidays and Conflicts'!$C$5=C28,'Holidays and Conflicts'!$C$6=C28,'Holidays and Conflicts'!$C$7=C28,'Holidays and Conflicts'!$C$8=C28,'Holidays and Conflicts'!$C$9=C28, 'Holidays and Conflicts'!$C$10=C28,
'Holidays and Conflicts'!$D$3=C28,'Holidays and Conflicts'!$D$4=C28,'Holidays and Conflicts'!$D$5=C28,'Holidays and Conflicts'!$D$6=C28,'Holidays and Conflicts'!$D$7=C28,'Holidays and Conflicts'!$D$8=C28, 'Holidays and Conflicts'!$D$9=C28, 'Holidays and Conflicts'!$D$10=C28,
'Holidays and Conflicts'!$E$3=C28,'Holidays and Conflicts'!$E$4=C28,'Holidays and Conflicts'!$E$5=C28,'Holidays and Conflicts'!$E$6=C28,'Holidays and Conflicts'!$E$7=C28,'Holidays and Conflicts'!$E$8=C28, 'Holidays and Conflicts'!$E$9=C28, 'Holidays and Conflicts'!$E$10=C28,
'Holidays and Conflicts'!$F$3=C28,'Holidays and Conflicts'!$F$4=C28,'Holidays and Conflicts'!$F$5=C28,'Holidays and Conflicts'!$F$6=C28,'Holidays and Conflicts'!$F$7=C28,'Holidays and Conflicts'!$F$8=C28, 'Holidays and Conflicts'!$F$9=C28, 'Holidays and Conflicts'!$F$10=C28,
'Holidays and Conflicts'!$G$3=C28,'Holidays and Conflicts'!$G$4=C28,'Holidays and Conflicts'!$G$5=C28,'Holidays and Conflicts'!$G$6=C28,'Holidays and Conflicts'!$G$7=C28,'Holidays and Conflicts'!$G$8=C28,'Holidays and Conflicts'!$G$9=C28, 'Holidays and Conflicts'!$G$10=C28)</f>
        <v>0</v>
      </c>
      <c r="L28" s="10">
        <f t="shared" si="11"/>
        <v>3</v>
      </c>
      <c r="M28" s="2" t="str">
        <f t="shared" si="3"/>
        <v/>
      </c>
      <c r="N28" s="2" t="str">
        <f t="shared" si="4"/>
        <v/>
      </c>
      <c r="O28" s="2" t="str">
        <f t="shared" si="13"/>
        <v>Tue</v>
      </c>
      <c r="P28" s="2" t="str">
        <f t="shared" si="5"/>
        <v/>
      </c>
      <c r="Q28" s="2" t="str">
        <f t="shared" si="6"/>
        <v/>
      </c>
      <c r="R28" s="2" t="str">
        <f t="shared" si="7"/>
        <v/>
      </c>
      <c r="S28" s="2" t="str">
        <f t="shared" si="8"/>
        <v/>
      </c>
    </row>
    <row r="29" spans="2:19" ht="20.25" customHeight="1" x14ac:dyDescent="0.3">
      <c r="B29" s="12" t="str">
        <f t="shared" si="1"/>
        <v/>
      </c>
      <c r="C29" s="49">
        <f t="shared" ref="C29:C43" si="14">+$C$27+G29*7</f>
        <v>44655</v>
      </c>
      <c r="D29" s="37" t="s">
        <v>5</v>
      </c>
      <c r="E29" s="13" t="str">
        <f t="shared" si="2"/>
        <v>Mon</v>
      </c>
      <c r="F29" s="41" t="s">
        <v>12</v>
      </c>
      <c r="G29" s="13">
        <v>6</v>
      </c>
      <c r="H29" s="2" t="str">
        <f t="shared" si="12"/>
        <v/>
      </c>
      <c r="I29" s="17"/>
      <c r="J29" s="2" t="b">
        <f>OR(
'Holidays and Conflicts'!$C$3=C29,'Holidays and Conflicts'!$C$4=C29,'Holidays and Conflicts'!$C$5=C29,'Holidays and Conflicts'!$C$6=C29,'Holidays and Conflicts'!$C$7=C29,'Holidays and Conflicts'!$C$8=C29,'Holidays and Conflicts'!$C$9=C29, 'Holidays and Conflicts'!$C$10=C29,
'Holidays and Conflicts'!$D$3=C29,'Holidays and Conflicts'!$D$4=C29,'Holidays and Conflicts'!$D$5=C29,'Holidays and Conflicts'!$D$6=C29,'Holidays and Conflicts'!$D$7=C29,'Holidays and Conflicts'!$D$8=C29, 'Holidays and Conflicts'!$D$9=C29, 'Holidays and Conflicts'!$D$10=C29,
'Holidays and Conflicts'!$E$3=C29,'Holidays and Conflicts'!$E$4=C29,'Holidays and Conflicts'!$E$5=C29,'Holidays and Conflicts'!$E$6=C29,'Holidays and Conflicts'!$E$7=C29,'Holidays and Conflicts'!$E$8=C29, 'Holidays and Conflicts'!$E$9=C29, 'Holidays and Conflicts'!$E$10=C29,
'Holidays and Conflicts'!$F$3=C29,'Holidays and Conflicts'!$F$4=C29,'Holidays and Conflicts'!$F$5=C29,'Holidays and Conflicts'!$F$6=C29,'Holidays and Conflicts'!$F$7=C29,'Holidays and Conflicts'!$F$8=C29, 'Holidays and Conflicts'!$F$9=C29, 'Holidays and Conflicts'!$F$10=C29,
'Holidays and Conflicts'!$G$3=C29,'Holidays and Conflicts'!$G$4=C29,'Holidays and Conflicts'!$G$5=C29,'Holidays and Conflicts'!$G$6=C29,'Holidays and Conflicts'!$G$7=C29,'Holidays and Conflicts'!$G$8=C29,'Holidays and Conflicts'!$G$9=C29, 'Holidays and Conflicts'!$G$10=C29)</f>
        <v>0</v>
      </c>
      <c r="L29" s="10">
        <f t="shared" si="11"/>
        <v>2</v>
      </c>
      <c r="M29" s="2" t="str">
        <f t="shared" si="3"/>
        <v/>
      </c>
      <c r="N29" s="2" t="str">
        <f t="shared" si="4"/>
        <v>Mon</v>
      </c>
      <c r="O29" s="2" t="str">
        <f t="shared" si="13"/>
        <v/>
      </c>
      <c r="P29" s="2" t="str">
        <f t="shared" si="5"/>
        <v/>
      </c>
      <c r="Q29" s="2" t="str">
        <f t="shared" si="6"/>
        <v/>
      </c>
      <c r="R29" s="2" t="str">
        <f t="shared" si="7"/>
        <v/>
      </c>
      <c r="S29" s="2" t="str">
        <f t="shared" si="8"/>
        <v/>
      </c>
    </row>
    <row r="30" spans="2:19" ht="67.5" customHeight="1" x14ac:dyDescent="0.3">
      <c r="B30" s="12" t="str">
        <f t="shared" si="1"/>
        <v/>
      </c>
      <c r="C30" s="49">
        <f t="shared" si="14"/>
        <v>44669</v>
      </c>
      <c r="D30" s="37" t="s">
        <v>33</v>
      </c>
      <c r="E30" s="13" t="str">
        <f t="shared" si="2"/>
        <v>Mon</v>
      </c>
      <c r="F30" s="41" t="s">
        <v>12</v>
      </c>
      <c r="G30" s="13">
        <v>8</v>
      </c>
      <c r="H30" s="2" t="str">
        <f t="shared" si="12"/>
        <v/>
      </c>
      <c r="I30" s="17"/>
      <c r="J30" s="2" t="b">
        <f>OR(
'Holidays and Conflicts'!$C$3=C30,'Holidays and Conflicts'!$C$4=C30,'Holidays and Conflicts'!$C$5=C30,'Holidays and Conflicts'!$C$6=C30,'Holidays and Conflicts'!$C$7=C30,'Holidays and Conflicts'!$C$8=C30,'Holidays and Conflicts'!$C$9=C30, 'Holidays and Conflicts'!$C$10=C30,
'Holidays and Conflicts'!$D$3=C30,'Holidays and Conflicts'!$D$4=C30,'Holidays and Conflicts'!$D$5=C30,'Holidays and Conflicts'!$D$6=C30,'Holidays and Conflicts'!$D$7=C30,'Holidays and Conflicts'!$D$8=C30, 'Holidays and Conflicts'!$D$9=C30, 'Holidays and Conflicts'!$D$10=C30,
'Holidays and Conflicts'!$E$3=C30,'Holidays and Conflicts'!$E$4=C30,'Holidays and Conflicts'!$E$5=C30,'Holidays and Conflicts'!$E$6=C30,'Holidays and Conflicts'!$E$7=C30,'Holidays and Conflicts'!$E$8=C30, 'Holidays and Conflicts'!$E$9=C30, 'Holidays and Conflicts'!$E$10=C30,
'Holidays and Conflicts'!$F$3=C30,'Holidays and Conflicts'!$F$4=C30,'Holidays and Conflicts'!$F$5=C30,'Holidays and Conflicts'!$F$6=C30,'Holidays and Conflicts'!$F$7=C30,'Holidays and Conflicts'!$F$8=C30, 'Holidays and Conflicts'!$F$9=C30, 'Holidays and Conflicts'!$F$10=C30,
'Holidays and Conflicts'!$G$3=C30,'Holidays and Conflicts'!$G$4=C30,'Holidays and Conflicts'!$G$5=C30,'Holidays and Conflicts'!$G$6=C30,'Holidays and Conflicts'!$G$7=C30,'Holidays and Conflicts'!$G$8=C30,'Holidays and Conflicts'!$G$9=C30, 'Holidays and Conflicts'!$G$10=C30)</f>
        <v>0</v>
      </c>
      <c r="L30" s="10">
        <f t="shared" si="11"/>
        <v>2</v>
      </c>
      <c r="M30" s="2" t="str">
        <f t="shared" si="3"/>
        <v/>
      </c>
      <c r="N30" s="2" t="str">
        <f t="shared" si="4"/>
        <v>Mon</v>
      </c>
      <c r="O30" s="2" t="str">
        <f t="shared" si="13"/>
        <v/>
      </c>
      <c r="P30" s="2" t="str">
        <f t="shared" si="5"/>
        <v/>
      </c>
      <c r="Q30" s="2" t="str">
        <f t="shared" si="6"/>
        <v/>
      </c>
      <c r="R30" s="2" t="str">
        <f t="shared" si="7"/>
        <v/>
      </c>
      <c r="S30" s="2" t="str">
        <f t="shared" si="8"/>
        <v/>
      </c>
    </row>
    <row r="31" spans="2:19" ht="49.5" customHeight="1" x14ac:dyDescent="0.3">
      <c r="B31" s="12" t="str">
        <f t="shared" si="1"/>
        <v/>
      </c>
      <c r="C31" s="49">
        <f t="shared" si="14"/>
        <v>44725</v>
      </c>
      <c r="D31" s="37" t="s">
        <v>34</v>
      </c>
      <c r="E31" s="13" t="str">
        <f t="shared" si="2"/>
        <v>Mon</v>
      </c>
      <c r="F31" s="41" t="s">
        <v>12</v>
      </c>
      <c r="G31" s="13">
        <v>16</v>
      </c>
      <c r="H31" s="2" t="str">
        <f t="shared" si="12"/>
        <v/>
      </c>
      <c r="I31" s="17"/>
      <c r="J31" s="2" t="b">
        <f>OR(
'Holidays and Conflicts'!$C$3=C31,'Holidays and Conflicts'!$C$4=C31,'Holidays and Conflicts'!$C$5=C31,'Holidays and Conflicts'!$C$6=C31,'Holidays and Conflicts'!$C$7=C31,'Holidays and Conflicts'!$C$8=C31,'Holidays and Conflicts'!$C$9=C31, 'Holidays and Conflicts'!$C$10=C31,
'Holidays and Conflicts'!$D$3=C31,'Holidays and Conflicts'!$D$4=C31,'Holidays and Conflicts'!$D$5=C31,'Holidays and Conflicts'!$D$6=C31,'Holidays and Conflicts'!$D$7=C31,'Holidays and Conflicts'!$D$8=C31, 'Holidays and Conflicts'!$D$9=C31, 'Holidays and Conflicts'!$D$10=C31,
'Holidays and Conflicts'!$E$3=C31,'Holidays and Conflicts'!$E$4=C31,'Holidays and Conflicts'!$E$5=C31,'Holidays and Conflicts'!$E$6=C31,'Holidays and Conflicts'!$E$7=C31,'Holidays and Conflicts'!$E$8=C31, 'Holidays and Conflicts'!$E$9=C31, 'Holidays and Conflicts'!$E$10=C31,
'Holidays and Conflicts'!$F$3=C31,'Holidays and Conflicts'!$F$4=C31,'Holidays and Conflicts'!$F$5=C31,'Holidays and Conflicts'!$F$6=C31,'Holidays and Conflicts'!$F$7=C31,'Holidays and Conflicts'!$F$8=C31, 'Holidays and Conflicts'!$F$9=C31, 'Holidays and Conflicts'!$F$10=C31,
'Holidays and Conflicts'!$G$3=C31,'Holidays and Conflicts'!$G$4=C31,'Holidays and Conflicts'!$G$5=C31,'Holidays and Conflicts'!$G$6=C31,'Holidays and Conflicts'!$G$7=C31,'Holidays and Conflicts'!$G$8=C31,'Holidays and Conflicts'!$G$9=C31, 'Holidays and Conflicts'!$G$10=C31)</f>
        <v>0</v>
      </c>
      <c r="L31" s="10">
        <f t="shared" si="11"/>
        <v>2</v>
      </c>
      <c r="M31" s="2" t="str">
        <f t="shared" si="3"/>
        <v/>
      </c>
      <c r="N31" s="2" t="str">
        <f t="shared" si="4"/>
        <v>Mon</v>
      </c>
      <c r="O31" s="2" t="str">
        <f t="shared" si="13"/>
        <v/>
      </c>
      <c r="P31" s="2" t="str">
        <f t="shared" si="5"/>
        <v/>
      </c>
      <c r="Q31" s="2" t="str">
        <f t="shared" si="6"/>
        <v/>
      </c>
      <c r="R31" s="2" t="str">
        <f t="shared" si="7"/>
        <v/>
      </c>
      <c r="S31" s="2" t="str">
        <f t="shared" si="8"/>
        <v/>
      </c>
    </row>
    <row r="32" spans="2:19" ht="65.25" customHeight="1" x14ac:dyDescent="0.3">
      <c r="B32" s="12"/>
      <c r="C32" s="49">
        <f t="shared" si="14"/>
        <v>44795</v>
      </c>
      <c r="D32" s="37" t="s">
        <v>35</v>
      </c>
      <c r="E32" s="13" t="str">
        <f t="shared" ref="E32" si="15">_xlfn.CONCAT(M32,N32,O32,P32,Q32,R32,S32)</f>
        <v>Mon</v>
      </c>
      <c r="F32" s="41" t="s">
        <v>12</v>
      </c>
      <c r="G32" s="13">
        <v>26</v>
      </c>
      <c r="H32" s="2" t="str">
        <f t="shared" si="12"/>
        <v/>
      </c>
      <c r="I32" s="17"/>
      <c r="J32" s="2" t="b">
        <f>OR(
'Holidays and Conflicts'!$C$3=C32,'Holidays and Conflicts'!$C$4=C32,'Holidays and Conflicts'!$C$5=C32,'Holidays and Conflicts'!$C$6=C32,'Holidays and Conflicts'!$C$7=C32,'Holidays and Conflicts'!$C$8=C32,'Holidays and Conflicts'!$C$9=C32, 'Holidays and Conflicts'!$C$10=C32,
'Holidays and Conflicts'!$D$3=C32,'Holidays and Conflicts'!$D$4=C32,'Holidays and Conflicts'!$D$5=C32,'Holidays and Conflicts'!$D$6=C32,'Holidays and Conflicts'!$D$7=C32,'Holidays and Conflicts'!$D$8=C32, 'Holidays and Conflicts'!$D$9=C32, 'Holidays and Conflicts'!$D$10=C32,
'Holidays and Conflicts'!$E$3=C32,'Holidays and Conflicts'!$E$4=C32,'Holidays and Conflicts'!$E$5=C32,'Holidays and Conflicts'!$E$6=C32,'Holidays and Conflicts'!$E$7=C32,'Holidays and Conflicts'!$E$8=C32, 'Holidays and Conflicts'!$E$9=C32, 'Holidays and Conflicts'!$E$10=C32,
'Holidays and Conflicts'!$F$3=C32,'Holidays and Conflicts'!$F$4=C32,'Holidays and Conflicts'!$F$5=C32,'Holidays and Conflicts'!$F$6=C32,'Holidays and Conflicts'!$F$7=C32,'Holidays and Conflicts'!$F$8=C32, 'Holidays and Conflicts'!$F$9=C32, 'Holidays and Conflicts'!$F$10=C32,
'Holidays and Conflicts'!$G$3=C32,'Holidays and Conflicts'!$G$4=C32,'Holidays and Conflicts'!$G$5=C32,'Holidays and Conflicts'!$G$6=C32,'Holidays and Conflicts'!$G$7=C32,'Holidays and Conflicts'!$G$8=C32,'Holidays and Conflicts'!$G$9=C32, 'Holidays and Conflicts'!$G$10=C32)</f>
        <v>0</v>
      </c>
      <c r="L32" s="10">
        <f t="shared" ref="L32" si="16">WEEKDAY(C32)</f>
        <v>2</v>
      </c>
      <c r="M32" s="2" t="str">
        <f t="shared" si="3"/>
        <v/>
      </c>
      <c r="N32" s="2" t="str">
        <f t="shared" si="4"/>
        <v>Mon</v>
      </c>
      <c r="O32" s="2" t="str">
        <f t="shared" si="13"/>
        <v/>
      </c>
      <c r="P32" s="2" t="str">
        <f t="shared" si="5"/>
        <v/>
      </c>
      <c r="Q32" s="2" t="str">
        <f t="shared" si="6"/>
        <v/>
      </c>
      <c r="R32" s="2" t="str">
        <f t="shared" si="7"/>
        <v/>
      </c>
      <c r="S32" s="2" t="str">
        <f t="shared" si="8"/>
        <v/>
      </c>
    </row>
    <row r="33" spans="2:19" ht="20.25" customHeight="1" x14ac:dyDescent="0.3">
      <c r="B33" s="12" t="str">
        <f t="shared" si="1"/>
        <v/>
      </c>
      <c r="C33" s="49">
        <f t="shared" si="14"/>
        <v>44823</v>
      </c>
      <c r="D33" s="37" t="s">
        <v>6</v>
      </c>
      <c r="E33" s="13" t="str">
        <f t="shared" si="2"/>
        <v>Mon</v>
      </c>
      <c r="F33" s="41" t="s">
        <v>12</v>
      </c>
      <c r="G33" s="13">
        <v>30</v>
      </c>
      <c r="H33" s="2" t="str">
        <f t="shared" si="12"/>
        <v/>
      </c>
      <c r="I33" s="17"/>
      <c r="J33" s="2" t="b">
        <f>OR(
'Holidays and Conflicts'!$C$3=C33,'Holidays and Conflicts'!$C$4=C33,'Holidays and Conflicts'!$C$5=C33,'Holidays and Conflicts'!$C$6=C33,'Holidays and Conflicts'!$C$7=C33,'Holidays and Conflicts'!$C$8=C33,'Holidays and Conflicts'!$C$9=C33, 'Holidays and Conflicts'!$C$10=C33,
'Holidays and Conflicts'!$D$3=C33,'Holidays and Conflicts'!$D$4=C33,'Holidays and Conflicts'!$D$5=C33,'Holidays and Conflicts'!$D$6=C33,'Holidays and Conflicts'!$D$7=C33,'Holidays and Conflicts'!$D$8=C33, 'Holidays and Conflicts'!$D$9=C33, 'Holidays and Conflicts'!$D$10=C33,
'Holidays and Conflicts'!$E$3=C33,'Holidays and Conflicts'!$E$4=C33,'Holidays and Conflicts'!$E$5=C33,'Holidays and Conflicts'!$E$6=C33,'Holidays and Conflicts'!$E$7=C33,'Holidays and Conflicts'!$E$8=C33, 'Holidays and Conflicts'!$E$9=C33, 'Holidays and Conflicts'!$E$10=C33,
'Holidays and Conflicts'!$F$3=C33,'Holidays and Conflicts'!$F$4=C33,'Holidays and Conflicts'!$F$5=C33,'Holidays and Conflicts'!$F$6=C33,'Holidays and Conflicts'!$F$7=C33,'Holidays and Conflicts'!$F$8=C33, 'Holidays and Conflicts'!$F$9=C33, 'Holidays and Conflicts'!$F$10=C33,
'Holidays and Conflicts'!$G$3=C33,'Holidays and Conflicts'!$G$4=C33,'Holidays and Conflicts'!$G$5=C33,'Holidays and Conflicts'!$G$6=C33,'Holidays and Conflicts'!$G$7=C33,'Holidays and Conflicts'!$G$8=C33,'Holidays and Conflicts'!$G$9=C33, 'Holidays and Conflicts'!$G$10=C33)</f>
        <v>0</v>
      </c>
      <c r="K33" s="14"/>
      <c r="L33" s="10">
        <f t="shared" ref="L33:L42" si="17">WEEKDAY(C33)</f>
        <v>2</v>
      </c>
      <c r="M33" s="2" t="str">
        <f t="shared" si="3"/>
        <v/>
      </c>
      <c r="N33" s="2" t="str">
        <f t="shared" si="4"/>
        <v>Mon</v>
      </c>
      <c r="O33" s="2" t="str">
        <f t="shared" si="13"/>
        <v/>
      </c>
      <c r="P33" s="2" t="str">
        <f t="shared" si="5"/>
        <v/>
      </c>
      <c r="Q33" s="2" t="str">
        <f t="shared" si="6"/>
        <v/>
      </c>
      <c r="R33" s="2" t="str">
        <f t="shared" si="7"/>
        <v/>
      </c>
      <c r="S33" s="2" t="str">
        <f t="shared" si="8"/>
        <v/>
      </c>
    </row>
    <row r="34" spans="2:19" ht="20.25" customHeight="1" x14ac:dyDescent="0.3">
      <c r="B34" s="12" t="str">
        <f t="shared" si="1"/>
        <v/>
      </c>
      <c r="C34" s="49">
        <f t="shared" si="14"/>
        <v>44830</v>
      </c>
      <c r="D34" s="37" t="s">
        <v>7</v>
      </c>
      <c r="E34" s="13" t="str">
        <f t="shared" si="2"/>
        <v>Mon</v>
      </c>
      <c r="F34" s="41" t="s">
        <v>12</v>
      </c>
      <c r="G34" s="13">
        <v>31</v>
      </c>
      <c r="H34" s="2" t="str">
        <f t="shared" si="12"/>
        <v/>
      </c>
      <c r="I34" s="17"/>
      <c r="J34" s="2" t="b">
        <f>OR(
'Holidays and Conflicts'!$C$3=C34,'Holidays and Conflicts'!$C$4=C34,'Holidays and Conflicts'!$C$5=C34,'Holidays and Conflicts'!$C$6=C34,'Holidays and Conflicts'!$C$7=C34,'Holidays and Conflicts'!$C$8=C34,'Holidays and Conflicts'!$C$9=C34, 'Holidays and Conflicts'!$C$10=C34,
'Holidays and Conflicts'!$D$3=C34,'Holidays and Conflicts'!$D$4=C34,'Holidays and Conflicts'!$D$5=C34,'Holidays and Conflicts'!$D$6=C34,'Holidays and Conflicts'!$D$7=C34,'Holidays and Conflicts'!$D$8=C34, 'Holidays and Conflicts'!$D$9=C34, 'Holidays and Conflicts'!$D$10=C34,
'Holidays and Conflicts'!$E$3=C34,'Holidays and Conflicts'!$E$4=C34,'Holidays and Conflicts'!$E$5=C34,'Holidays and Conflicts'!$E$6=C34,'Holidays and Conflicts'!$E$7=C34,'Holidays and Conflicts'!$E$8=C34, 'Holidays and Conflicts'!$E$9=C34, 'Holidays and Conflicts'!$E$10=C34,
'Holidays and Conflicts'!$F$3=C34,'Holidays and Conflicts'!$F$4=C34,'Holidays and Conflicts'!$F$5=C34,'Holidays and Conflicts'!$F$6=C34,'Holidays and Conflicts'!$F$7=C34,'Holidays and Conflicts'!$F$8=C34, 'Holidays and Conflicts'!$F$9=C34, 'Holidays and Conflicts'!$F$10=C34,
'Holidays and Conflicts'!$G$3=C34,'Holidays and Conflicts'!$G$4=C34,'Holidays and Conflicts'!$G$5=C34,'Holidays and Conflicts'!$G$6=C34,'Holidays and Conflicts'!$G$7=C34,'Holidays and Conflicts'!$G$8=C34,'Holidays and Conflicts'!$G$9=C34, 'Holidays and Conflicts'!$G$10=C34)</f>
        <v>0</v>
      </c>
      <c r="K34" s="14"/>
      <c r="L34" s="10">
        <f t="shared" si="17"/>
        <v>2</v>
      </c>
      <c r="M34" s="2" t="str">
        <f t="shared" si="3"/>
        <v/>
      </c>
      <c r="N34" s="2" t="str">
        <f t="shared" si="4"/>
        <v>Mon</v>
      </c>
      <c r="O34" s="2" t="str">
        <f t="shared" si="13"/>
        <v/>
      </c>
      <c r="P34" s="2" t="str">
        <f t="shared" si="5"/>
        <v/>
      </c>
      <c r="Q34" s="2" t="str">
        <f t="shared" si="6"/>
        <v/>
      </c>
      <c r="R34" s="2" t="str">
        <f t="shared" si="7"/>
        <v/>
      </c>
      <c r="S34" s="2" t="str">
        <f t="shared" si="8"/>
        <v/>
      </c>
    </row>
    <row r="35" spans="2:19" ht="20.25" customHeight="1" x14ac:dyDescent="0.3">
      <c r="B35" s="12" t="str">
        <f t="shared" si="1"/>
        <v/>
      </c>
      <c r="C35" s="49">
        <f t="shared" si="14"/>
        <v>44858</v>
      </c>
      <c r="D35" s="37" t="s">
        <v>8</v>
      </c>
      <c r="E35" s="13" t="str">
        <f t="shared" si="2"/>
        <v>Mon</v>
      </c>
      <c r="F35" s="41" t="s">
        <v>12</v>
      </c>
      <c r="G35" s="13">
        <v>35</v>
      </c>
      <c r="H35" s="2" t="str">
        <f t="shared" si="12"/>
        <v/>
      </c>
      <c r="I35" s="17"/>
      <c r="J35" s="2" t="b">
        <f>OR(
'Holidays and Conflicts'!$C$3=C35,'Holidays and Conflicts'!$C$4=C35,'Holidays and Conflicts'!$C$5=C35,'Holidays and Conflicts'!$C$6=C35,'Holidays and Conflicts'!$C$7=C35,'Holidays and Conflicts'!$C$8=C35,'Holidays and Conflicts'!$C$9=C35, 'Holidays and Conflicts'!$C$10=C35,
'Holidays and Conflicts'!$D$3=C35,'Holidays and Conflicts'!$D$4=C35,'Holidays and Conflicts'!$D$5=C35,'Holidays and Conflicts'!$D$6=C35,'Holidays and Conflicts'!$D$7=C35,'Holidays and Conflicts'!$D$8=C35, 'Holidays and Conflicts'!$D$9=C35, 'Holidays and Conflicts'!$D$10=C35,
'Holidays and Conflicts'!$E$3=C35,'Holidays and Conflicts'!$E$4=C35,'Holidays and Conflicts'!$E$5=C35,'Holidays and Conflicts'!$E$6=C35,'Holidays and Conflicts'!$E$7=C35,'Holidays and Conflicts'!$E$8=C35, 'Holidays and Conflicts'!$E$9=C35, 'Holidays and Conflicts'!$E$10=C35,
'Holidays and Conflicts'!$F$3=C35,'Holidays and Conflicts'!$F$4=C35,'Holidays and Conflicts'!$F$5=C35,'Holidays and Conflicts'!$F$6=C35,'Holidays and Conflicts'!$F$7=C35,'Holidays and Conflicts'!$F$8=C35, 'Holidays and Conflicts'!$F$9=C35, 'Holidays and Conflicts'!$F$10=C35,
'Holidays and Conflicts'!$G$3=C35,'Holidays and Conflicts'!$G$4=C35,'Holidays and Conflicts'!$G$5=C35,'Holidays and Conflicts'!$G$6=C35,'Holidays and Conflicts'!$G$7=C35,'Holidays and Conflicts'!$G$8=C35,'Holidays and Conflicts'!$G$9=C35, 'Holidays and Conflicts'!$G$10=C35)</f>
        <v>0</v>
      </c>
      <c r="K35" s="14"/>
      <c r="L35" s="10">
        <f t="shared" si="17"/>
        <v>2</v>
      </c>
      <c r="M35" s="2" t="str">
        <f t="shared" si="3"/>
        <v/>
      </c>
      <c r="N35" s="2" t="str">
        <f t="shared" si="4"/>
        <v>Mon</v>
      </c>
      <c r="O35" s="2" t="str">
        <f t="shared" si="13"/>
        <v/>
      </c>
      <c r="P35" s="2" t="str">
        <f t="shared" si="5"/>
        <v/>
      </c>
      <c r="Q35" s="2" t="str">
        <f t="shared" si="6"/>
        <v/>
      </c>
      <c r="R35" s="2" t="str">
        <f t="shared" si="7"/>
        <v/>
      </c>
      <c r="S35" s="2" t="str">
        <f t="shared" si="8"/>
        <v/>
      </c>
    </row>
    <row r="36" spans="2:19" ht="20.25" customHeight="1" x14ac:dyDescent="0.3">
      <c r="B36" s="12" t="str">
        <f t="shared" si="1"/>
        <v/>
      </c>
      <c r="C36" s="49">
        <f t="shared" si="14"/>
        <v>44879</v>
      </c>
      <c r="D36" s="37" t="s">
        <v>9</v>
      </c>
      <c r="E36" s="13" t="str">
        <f t="shared" si="2"/>
        <v>Mon</v>
      </c>
      <c r="F36" s="41" t="s">
        <v>12</v>
      </c>
      <c r="G36" s="13">
        <v>38</v>
      </c>
      <c r="H36" s="2" t="str">
        <f t="shared" si="12"/>
        <v/>
      </c>
      <c r="I36" s="17"/>
      <c r="J36" s="2" t="b">
        <f>OR(
'Holidays and Conflicts'!$C$3=C36,'Holidays and Conflicts'!$C$4=C36,'Holidays and Conflicts'!$C$5=C36,'Holidays and Conflicts'!$C$6=C36,'Holidays and Conflicts'!$C$7=C36,'Holidays and Conflicts'!$C$8=C36,'Holidays and Conflicts'!$C$9=C36, 'Holidays and Conflicts'!$C$10=C36,
'Holidays and Conflicts'!$D$3=C36,'Holidays and Conflicts'!$D$4=C36,'Holidays and Conflicts'!$D$5=C36,'Holidays and Conflicts'!$D$6=C36,'Holidays and Conflicts'!$D$7=C36,'Holidays and Conflicts'!$D$8=C36, 'Holidays and Conflicts'!$D$9=C36, 'Holidays and Conflicts'!$D$10=C36,
'Holidays and Conflicts'!$E$3=C36,'Holidays and Conflicts'!$E$4=C36,'Holidays and Conflicts'!$E$5=C36,'Holidays and Conflicts'!$E$6=C36,'Holidays and Conflicts'!$E$7=C36,'Holidays and Conflicts'!$E$8=C36, 'Holidays and Conflicts'!$E$9=C36, 'Holidays and Conflicts'!$E$10=C36,
'Holidays and Conflicts'!$F$3=C36,'Holidays and Conflicts'!$F$4=C36,'Holidays and Conflicts'!$F$5=C36,'Holidays and Conflicts'!$F$6=C36,'Holidays and Conflicts'!$F$7=C36,'Holidays and Conflicts'!$F$8=C36, 'Holidays and Conflicts'!$F$9=C36, 'Holidays and Conflicts'!$F$10=C36,
'Holidays and Conflicts'!$G$3=C36,'Holidays and Conflicts'!$G$4=C36,'Holidays and Conflicts'!$G$5=C36,'Holidays and Conflicts'!$G$6=C36,'Holidays and Conflicts'!$G$7=C36,'Holidays and Conflicts'!$G$8=C36,'Holidays and Conflicts'!$G$9=C36, 'Holidays and Conflicts'!$G$10=C36)</f>
        <v>0</v>
      </c>
      <c r="K36" s="14"/>
      <c r="L36" s="10">
        <f t="shared" si="17"/>
        <v>2</v>
      </c>
      <c r="M36" s="2" t="str">
        <f t="shared" si="3"/>
        <v/>
      </c>
      <c r="N36" s="2" t="str">
        <f t="shared" si="4"/>
        <v>Mon</v>
      </c>
      <c r="O36" s="2" t="str">
        <f t="shared" si="13"/>
        <v/>
      </c>
      <c r="P36" s="2" t="str">
        <f t="shared" si="5"/>
        <v/>
      </c>
      <c r="Q36" s="2" t="str">
        <f t="shared" si="6"/>
        <v/>
      </c>
      <c r="R36" s="2" t="str">
        <f t="shared" si="7"/>
        <v/>
      </c>
      <c r="S36" s="2" t="str">
        <f t="shared" si="8"/>
        <v/>
      </c>
    </row>
    <row r="37" spans="2:19" ht="97.5" customHeight="1" x14ac:dyDescent="0.3">
      <c r="B37" s="12" t="str">
        <f t="shared" si="1"/>
        <v/>
      </c>
      <c r="C37" s="49">
        <f t="shared" si="14"/>
        <v>44886</v>
      </c>
      <c r="D37" s="37" t="s">
        <v>56</v>
      </c>
      <c r="E37" s="13" t="str">
        <f t="shared" si="2"/>
        <v>Mon</v>
      </c>
      <c r="F37" s="41" t="s">
        <v>12</v>
      </c>
      <c r="G37" s="13">
        <v>39</v>
      </c>
      <c r="H37" s="2" t="str">
        <f t="shared" si="12"/>
        <v/>
      </c>
      <c r="I37" s="17"/>
      <c r="J37" s="2" t="b">
        <f>OR(
'Holidays and Conflicts'!$C$3=C37,'Holidays and Conflicts'!$C$4=C37,'Holidays and Conflicts'!$C$5=C37,'Holidays and Conflicts'!$C$6=C37,'Holidays and Conflicts'!$C$7=C37,'Holidays and Conflicts'!$C$8=C37,'Holidays and Conflicts'!$C$9=C37, 'Holidays and Conflicts'!$C$10=C37,
'Holidays and Conflicts'!$D$3=C37,'Holidays and Conflicts'!$D$4=C37,'Holidays and Conflicts'!$D$5=C37,'Holidays and Conflicts'!$D$6=C37,'Holidays and Conflicts'!$D$7=C37,'Holidays and Conflicts'!$D$8=C37, 'Holidays and Conflicts'!$D$9=C37, 'Holidays and Conflicts'!$D$10=C37,
'Holidays and Conflicts'!$E$3=C37,'Holidays and Conflicts'!$E$4=C37,'Holidays and Conflicts'!$E$5=C37,'Holidays and Conflicts'!$E$6=C37,'Holidays and Conflicts'!$E$7=C37,'Holidays and Conflicts'!$E$8=C37, 'Holidays and Conflicts'!$E$9=C37, 'Holidays and Conflicts'!$E$10=C37,
'Holidays and Conflicts'!$F$3=C37,'Holidays and Conflicts'!$F$4=C37,'Holidays and Conflicts'!$F$5=C37,'Holidays and Conflicts'!$F$6=C37,'Holidays and Conflicts'!$F$7=C37,'Holidays and Conflicts'!$F$8=C37, 'Holidays and Conflicts'!$F$9=C37, 'Holidays and Conflicts'!$F$10=C37,
'Holidays and Conflicts'!$G$3=C37,'Holidays and Conflicts'!$G$4=C37,'Holidays and Conflicts'!$G$5=C37,'Holidays and Conflicts'!$G$6=C37,'Holidays and Conflicts'!$G$7=C37,'Holidays and Conflicts'!$G$8=C37,'Holidays and Conflicts'!$G$9=C37, 'Holidays and Conflicts'!$G$10=C37)</f>
        <v>0</v>
      </c>
      <c r="K37" s="14"/>
      <c r="L37" s="10">
        <f t="shared" si="17"/>
        <v>2</v>
      </c>
      <c r="M37" s="2" t="str">
        <f t="shared" si="3"/>
        <v/>
      </c>
      <c r="N37" s="2" t="str">
        <f t="shared" si="4"/>
        <v>Mon</v>
      </c>
      <c r="O37" s="2" t="str">
        <f t="shared" si="13"/>
        <v/>
      </c>
      <c r="P37" s="2" t="str">
        <f t="shared" si="5"/>
        <v/>
      </c>
      <c r="Q37" s="2" t="str">
        <f t="shared" si="6"/>
        <v/>
      </c>
      <c r="R37" s="2" t="str">
        <f t="shared" si="7"/>
        <v/>
      </c>
      <c r="S37" s="2" t="str">
        <f t="shared" si="8"/>
        <v/>
      </c>
    </row>
    <row r="38" spans="2:19" ht="48.75" customHeight="1" x14ac:dyDescent="0.3">
      <c r="B38" s="12" t="str">
        <f t="shared" si="1"/>
        <v/>
      </c>
      <c r="C38" s="49">
        <f t="shared" si="14"/>
        <v>44893</v>
      </c>
      <c r="D38" s="37" t="s">
        <v>57</v>
      </c>
      <c r="E38" s="13" t="str">
        <f t="shared" si="2"/>
        <v>Mon</v>
      </c>
      <c r="F38" s="41" t="s">
        <v>12</v>
      </c>
      <c r="G38" s="13">
        <v>40</v>
      </c>
      <c r="H38" s="2" t="str">
        <f t="shared" si="12"/>
        <v/>
      </c>
      <c r="I38" s="17"/>
      <c r="J38" s="2" t="b">
        <f>OR(
'Holidays and Conflicts'!$C$3=C38,'Holidays and Conflicts'!$C$4=C38,'Holidays and Conflicts'!$C$5=C38,'Holidays and Conflicts'!$C$6=C38,'Holidays and Conflicts'!$C$7=C38,'Holidays and Conflicts'!$C$8=C38,'Holidays and Conflicts'!$C$9=C38, 'Holidays and Conflicts'!$C$10=C38,
'Holidays and Conflicts'!$D$3=C38,'Holidays and Conflicts'!$D$4=C38,'Holidays and Conflicts'!$D$5=C38,'Holidays and Conflicts'!$D$6=C38,'Holidays and Conflicts'!$D$7=C38,'Holidays and Conflicts'!$D$8=C38, 'Holidays and Conflicts'!$D$9=C38, 'Holidays and Conflicts'!$D$10=C38,
'Holidays and Conflicts'!$E$3=C38,'Holidays and Conflicts'!$E$4=C38,'Holidays and Conflicts'!$E$5=C38,'Holidays and Conflicts'!$E$6=C38,'Holidays and Conflicts'!$E$7=C38,'Holidays and Conflicts'!$E$8=C38, 'Holidays and Conflicts'!$E$9=C38, 'Holidays and Conflicts'!$E$10=C38,
'Holidays and Conflicts'!$F$3=C38,'Holidays and Conflicts'!$F$4=C38,'Holidays and Conflicts'!$F$5=C38,'Holidays and Conflicts'!$F$6=C38,'Holidays and Conflicts'!$F$7=C38,'Holidays and Conflicts'!$F$8=C38, 'Holidays and Conflicts'!$F$9=C38, 'Holidays and Conflicts'!$F$10=C38,
'Holidays and Conflicts'!$G$3=C38,'Holidays and Conflicts'!$G$4=C38,'Holidays and Conflicts'!$G$5=C38,'Holidays and Conflicts'!$G$6=C38,'Holidays and Conflicts'!$G$7=C38,'Holidays and Conflicts'!$G$8=C38,'Holidays and Conflicts'!$G$9=C38, 'Holidays and Conflicts'!$G$10=C38)</f>
        <v>0</v>
      </c>
      <c r="K38" s="14"/>
      <c r="L38" s="10">
        <f t="shared" si="17"/>
        <v>2</v>
      </c>
      <c r="M38" s="2" t="str">
        <f t="shared" si="3"/>
        <v/>
      </c>
      <c r="N38" s="2" t="str">
        <f t="shared" si="4"/>
        <v>Mon</v>
      </c>
      <c r="O38" s="2" t="str">
        <f t="shared" si="13"/>
        <v/>
      </c>
      <c r="P38" s="2" t="str">
        <f t="shared" si="5"/>
        <v/>
      </c>
      <c r="Q38" s="2" t="str">
        <f t="shared" si="6"/>
        <v/>
      </c>
      <c r="R38" s="2" t="str">
        <f t="shared" si="7"/>
        <v/>
      </c>
      <c r="S38" s="2" t="str">
        <f t="shared" si="8"/>
        <v/>
      </c>
    </row>
    <row r="39" spans="2:19" ht="36" customHeight="1" x14ac:dyDescent="0.3">
      <c r="B39" s="12" t="str">
        <f t="shared" si="1"/>
        <v/>
      </c>
      <c r="C39" s="49">
        <f t="shared" si="14"/>
        <v>44907</v>
      </c>
      <c r="D39" s="37" t="s">
        <v>10</v>
      </c>
      <c r="E39" s="13" t="str">
        <f t="shared" si="2"/>
        <v>Mon</v>
      </c>
      <c r="F39" s="41" t="s">
        <v>12</v>
      </c>
      <c r="G39" s="13">
        <v>42</v>
      </c>
      <c r="H39" s="2" t="str">
        <f t="shared" si="12"/>
        <v/>
      </c>
      <c r="I39" s="17"/>
      <c r="J39" s="2" t="b">
        <f>OR(
'Holidays and Conflicts'!$C$3=C39,'Holidays and Conflicts'!$C$4=C39,'Holidays and Conflicts'!$C$5=C39,'Holidays and Conflicts'!$C$6=C39,'Holidays and Conflicts'!$C$7=C39,'Holidays and Conflicts'!$C$8=C39,'Holidays and Conflicts'!$C$9=C39, 'Holidays and Conflicts'!$C$10=C39,
'Holidays and Conflicts'!$D$3=C39,'Holidays and Conflicts'!$D$4=C39,'Holidays and Conflicts'!$D$5=C39,'Holidays and Conflicts'!$D$6=C39,'Holidays and Conflicts'!$D$7=C39,'Holidays and Conflicts'!$D$8=C39, 'Holidays and Conflicts'!$D$9=C39, 'Holidays and Conflicts'!$D$10=C39,
'Holidays and Conflicts'!$E$3=C39,'Holidays and Conflicts'!$E$4=C39,'Holidays and Conflicts'!$E$5=C39,'Holidays and Conflicts'!$E$6=C39,'Holidays and Conflicts'!$E$7=C39,'Holidays and Conflicts'!$E$8=C39, 'Holidays and Conflicts'!$E$9=C39, 'Holidays and Conflicts'!$E$10=C39,
'Holidays and Conflicts'!$F$3=C39,'Holidays and Conflicts'!$F$4=C39,'Holidays and Conflicts'!$F$5=C39,'Holidays and Conflicts'!$F$6=C39,'Holidays and Conflicts'!$F$7=C39,'Holidays and Conflicts'!$F$8=C39, 'Holidays and Conflicts'!$F$9=C39, 'Holidays and Conflicts'!$F$10=C39,
'Holidays and Conflicts'!$G$3=C39,'Holidays and Conflicts'!$G$4=C39,'Holidays and Conflicts'!$G$5=C39,'Holidays and Conflicts'!$G$6=C39,'Holidays and Conflicts'!$G$7=C39,'Holidays and Conflicts'!$G$8=C39,'Holidays and Conflicts'!$G$9=C39, 'Holidays and Conflicts'!$G$10=C39)</f>
        <v>0</v>
      </c>
      <c r="K39" s="14"/>
      <c r="L39" s="10">
        <f t="shared" si="17"/>
        <v>2</v>
      </c>
      <c r="M39" s="2" t="str">
        <f t="shared" si="3"/>
        <v/>
      </c>
      <c r="N39" s="2" t="str">
        <f t="shared" si="4"/>
        <v>Mon</v>
      </c>
      <c r="O39" s="2" t="str">
        <f t="shared" si="13"/>
        <v/>
      </c>
      <c r="P39" s="2" t="str">
        <f t="shared" si="5"/>
        <v/>
      </c>
      <c r="Q39" s="2" t="str">
        <f t="shared" si="6"/>
        <v/>
      </c>
      <c r="R39" s="2" t="str">
        <f t="shared" si="7"/>
        <v/>
      </c>
      <c r="S39" s="2" t="str">
        <f t="shared" si="8"/>
        <v/>
      </c>
    </row>
    <row r="40" spans="2:19" ht="20.25" customHeight="1" x14ac:dyDescent="0.3">
      <c r="B40" s="12" t="str">
        <f t="shared" si="1"/>
        <v>YES</v>
      </c>
      <c r="C40" s="49">
        <f t="shared" si="14"/>
        <v>44921</v>
      </c>
      <c r="D40" s="37" t="s">
        <v>11</v>
      </c>
      <c r="E40" s="13" t="str">
        <f t="shared" si="2"/>
        <v>Mon</v>
      </c>
      <c r="F40" s="41" t="s">
        <v>12</v>
      </c>
      <c r="G40" s="13">
        <v>44</v>
      </c>
      <c r="H40" s="2" t="str">
        <f t="shared" si="12"/>
        <v>Conflict</v>
      </c>
      <c r="I40" s="17"/>
      <c r="J40" s="2" t="b">
        <f>OR(
'Holidays and Conflicts'!$C$3=C40,'Holidays and Conflicts'!$C$4=C40,'Holidays and Conflicts'!$C$5=C40,'Holidays and Conflicts'!$C$6=C40,'Holidays and Conflicts'!$C$7=C40,'Holidays and Conflicts'!$C$8=C40,'Holidays and Conflicts'!$C$9=C40, 'Holidays and Conflicts'!$C$10=C40,
'Holidays and Conflicts'!$D$3=C40,'Holidays and Conflicts'!$D$4=C40,'Holidays and Conflicts'!$D$5=C40,'Holidays and Conflicts'!$D$6=C40,'Holidays and Conflicts'!$D$7=C40,'Holidays and Conflicts'!$D$8=C40, 'Holidays and Conflicts'!$D$9=C40, 'Holidays and Conflicts'!$D$10=C40,
'Holidays and Conflicts'!$E$3=C40,'Holidays and Conflicts'!$E$4=C40,'Holidays and Conflicts'!$E$5=C40,'Holidays and Conflicts'!$E$6=C40,'Holidays and Conflicts'!$E$7=C40,'Holidays and Conflicts'!$E$8=C40, 'Holidays and Conflicts'!$E$9=C40, 'Holidays and Conflicts'!$E$10=C40,
'Holidays and Conflicts'!$F$3=C40,'Holidays and Conflicts'!$F$4=C40,'Holidays and Conflicts'!$F$5=C40,'Holidays and Conflicts'!$F$6=C40,'Holidays and Conflicts'!$F$7=C40,'Holidays and Conflicts'!$F$8=C40, 'Holidays and Conflicts'!$F$9=C40, 'Holidays and Conflicts'!$F$10=C40,
'Holidays and Conflicts'!$G$3=C40,'Holidays and Conflicts'!$G$4=C40,'Holidays and Conflicts'!$G$5=C40,'Holidays and Conflicts'!$G$6=C40,'Holidays and Conflicts'!$G$7=C40,'Holidays and Conflicts'!$G$8=C40,'Holidays and Conflicts'!$G$9=C40, 'Holidays and Conflicts'!$G$10=C40)</f>
        <v>1</v>
      </c>
      <c r="K40" s="14"/>
      <c r="L40" s="10">
        <f t="shared" si="17"/>
        <v>2</v>
      </c>
      <c r="M40" s="2" t="str">
        <f t="shared" si="3"/>
        <v/>
      </c>
      <c r="N40" s="2" t="str">
        <f t="shared" si="4"/>
        <v>Mon</v>
      </c>
      <c r="O40" s="2" t="str">
        <f t="shared" si="13"/>
        <v/>
      </c>
      <c r="P40" s="2" t="str">
        <f t="shared" si="5"/>
        <v/>
      </c>
      <c r="Q40" s="2" t="str">
        <f t="shared" si="6"/>
        <v/>
      </c>
      <c r="R40" s="2" t="str">
        <f t="shared" si="7"/>
        <v/>
      </c>
      <c r="S40" s="2" t="str">
        <f t="shared" si="8"/>
        <v/>
      </c>
    </row>
    <row r="41" spans="2:19" ht="20.25" customHeight="1" x14ac:dyDescent="0.3">
      <c r="B41" s="12" t="str">
        <f t="shared" si="1"/>
        <v>YES</v>
      </c>
      <c r="C41" s="49">
        <f t="shared" si="14"/>
        <v>44928</v>
      </c>
      <c r="D41" s="37" t="s">
        <v>58</v>
      </c>
      <c r="E41" s="13" t="str">
        <f t="shared" si="2"/>
        <v>Mon</v>
      </c>
      <c r="F41" s="41" t="s">
        <v>12</v>
      </c>
      <c r="G41" s="13">
        <v>45</v>
      </c>
      <c r="H41" s="2" t="str">
        <f t="shared" si="12"/>
        <v>Conflict</v>
      </c>
      <c r="I41" s="17"/>
      <c r="J41" s="2" t="b">
        <f>OR(
'Holidays and Conflicts'!$C$3=C41,'Holidays and Conflicts'!$C$4=C41,'Holidays and Conflicts'!$C$5=C41,'Holidays and Conflicts'!$C$6=C41,'Holidays and Conflicts'!$C$7=C41,'Holidays and Conflicts'!$C$8=C41,'Holidays and Conflicts'!$C$9=C41, 'Holidays and Conflicts'!$C$10=C41,
'Holidays and Conflicts'!$D$3=C41,'Holidays and Conflicts'!$D$4=C41,'Holidays and Conflicts'!$D$5=C41,'Holidays and Conflicts'!$D$6=C41,'Holidays and Conflicts'!$D$7=C41,'Holidays and Conflicts'!$D$8=C41, 'Holidays and Conflicts'!$D$9=C41, 'Holidays and Conflicts'!$D$10=C41,
'Holidays and Conflicts'!$E$3=C41,'Holidays and Conflicts'!$E$4=C41,'Holidays and Conflicts'!$E$5=C41,'Holidays and Conflicts'!$E$6=C41,'Holidays and Conflicts'!$E$7=C41,'Holidays and Conflicts'!$E$8=C41, 'Holidays and Conflicts'!$E$9=C41, 'Holidays and Conflicts'!$E$10=C41,
'Holidays and Conflicts'!$F$3=C41,'Holidays and Conflicts'!$F$4=C41,'Holidays and Conflicts'!$F$5=C41,'Holidays and Conflicts'!$F$6=C41,'Holidays and Conflicts'!$F$7=C41,'Holidays and Conflicts'!$F$8=C41, 'Holidays and Conflicts'!$F$9=C41, 'Holidays and Conflicts'!$F$10=C41,
'Holidays and Conflicts'!$G$3=C41,'Holidays and Conflicts'!$G$4=C41,'Holidays and Conflicts'!$G$5=C41,'Holidays and Conflicts'!$G$6=C41,'Holidays and Conflicts'!$G$7=C41,'Holidays and Conflicts'!$G$8=C41,'Holidays and Conflicts'!$G$9=C41, 'Holidays and Conflicts'!$G$10=C41)</f>
        <v>1</v>
      </c>
      <c r="K41" s="14"/>
      <c r="L41" s="10">
        <f t="shared" si="17"/>
        <v>2</v>
      </c>
      <c r="M41" s="2" t="str">
        <f t="shared" si="3"/>
        <v/>
      </c>
      <c r="N41" s="2" t="str">
        <f t="shared" si="4"/>
        <v>Mon</v>
      </c>
      <c r="O41" s="2" t="str">
        <f t="shared" si="13"/>
        <v/>
      </c>
      <c r="P41" s="2" t="str">
        <f t="shared" si="5"/>
        <v/>
      </c>
      <c r="Q41" s="2" t="str">
        <f t="shared" si="6"/>
        <v/>
      </c>
      <c r="R41" s="2" t="str">
        <f t="shared" si="7"/>
        <v/>
      </c>
      <c r="S41" s="2" t="str">
        <f t="shared" si="8"/>
        <v/>
      </c>
    </row>
    <row r="42" spans="2:19" ht="53.25" customHeight="1" x14ac:dyDescent="0.3">
      <c r="B42" s="12" t="str">
        <f t="shared" si="1"/>
        <v/>
      </c>
      <c r="C42" s="49">
        <f t="shared" si="14"/>
        <v>44935</v>
      </c>
      <c r="D42" s="37" t="s">
        <v>27</v>
      </c>
      <c r="E42" s="13" t="str">
        <f t="shared" si="2"/>
        <v>Mon</v>
      </c>
      <c r="F42" s="41" t="s">
        <v>12</v>
      </c>
      <c r="G42" s="13">
        <v>46</v>
      </c>
      <c r="H42" s="2" t="str">
        <f t="shared" si="12"/>
        <v/>
      </c>
      <c r="I42" s="17"/>
      <c r="J42" s="2" t="b">
        <f>OR(
'Holidays and Conflicts'!$C$3=C42,'Holidays and Conflicts'!$C$4=C42,'Holidays and Conflicts'!$C$5=C42,'Holidays and Conflicts'!$C$6=C42,'Holidays and Conflicts'!$C$7=C42,'Holidays and Conflicts'!$C$8=C42,'Holidays and Conflicts'!$C$9=C42, 'Holidays and Conflicts'!$C$10=C42,
'Holidays and Conflicts'!$D$3=C42,'Holidays and Conflicts'!$D$4=C42,'Holidays and Conflicts'!$D$5=C42,'Holidays and Conflicts'!$D$6=C42,'Holidays and Conflicts'!$D$7=C42,'Holidays and Conflicts'!$D$8=C42, 'Holidays and Conflicts'!$D$9=C42, 'Holidays and Conflicts'!$D$10=C42,
'Holidays and Conflicts'!$E$3=C42,'Holidays and Conflicts'!$E$4=C42,'Holidays and Conflicts'!$E$5=C42,'Holidays and Conflicts'!$E$6=C42,'Holidays and Conflicts'!$E$7=C42,'Holidays and Conflicts'!$E$8=C42, 'Holidays and Conflicts'!$E$9=C42, 'Holidays and Conflicts'!$E$10=C42,
'Holidays and Conflicts'!$F$3=C42,'Holidays and Conflicts'!$F$4=C42,'Holidays and Conflicts'!$F$5=C42,'Holidays and Conflicts'!$F$6=C42,'Holidays and Conflicts'!$F$7=C42,'Holidays and Conflicts'!$F$8=C42, 'Holidays and Conflicts'!$F$9=C42, 'Holidays and Conflicts'!$F$10=C42,
'Holidays and Conflicts'!$G$3=C42,'Holidays and Conflicts'!$G$4=C42,'Holidays and Conflicts'!$G$5=C42,'Holidays and Conflicts'!$G$6=C42,'Holidays and Conflicts'!$G$7=C42,'Holidays and Conflicts'!$G$8=C42,'Holidays and Conflicts'!$G$9=C42, 'Holidays and Conflicts'!$G$10=C42)</f>
        <v>0</v>
      </c>
      <c r="K42" s="14"/>
      <c r="L42" s="10">
        <f t="shared" si="17"/>
        <v>2</v>
      </c>
      <c r="M42" s="2" t="str">
        <f t="shared" si="3"/>
        <v/>
      </c>
      <c r="N42" s="2" t="str">
        <f t="shared" si="4"/>
        <v>Mon</v>
      </c>
      <c r="O42" s="2" t="str">
        <f t="shared" si="13"/>
        <v/>
      </c>
      <c r="P42" s="2" t="str">
        <f t="shared" si="5"/>
        <v/>
      </c>
      <c r="Q42" s="2" t="str">
        <f t="shared" si="6"/>
        <v/>
      </c>
      <c r="R42" s="2" t="str">
        <f t="shared" si="7"/>
        <v/>
      </c>
      <c r="S42" s="2" t="str">
        <f t="shared" si="8"/>
        <v/>
      </c>
    </row>
    <row r="43" spans="2:19" ht="115.5" customHeight="1" x14ac:dyDescent="0.3">
      <c r="B43" s="12"/>
      <c r="C43" s="49">
        <f t="shared" si="14"/>
        <v>44942</v>
      </c>
      <c r="D43" s="37" t="s">
        <v>59</v>
      </c>
      <c r="E43" s="13" t="str">
        <f t="shared" si="2"/>
        <v>Mon</v>
      </c>
      <c r="F43" s="41" t="s">
        <v>12</v>
      </c>
      <c r="G43" s="13">
        <v>47</v>
      </c>
      <c r="I43" s="17"/>
      <c r="J43" s="2" t="b">
        <f>OR(
'Holidays and Conflicts'!$C$3=C43,'Holidays and Conflicts'!$C$4=C43,'Holidays and Conflicts'!$C$5=C43,'Holidays and Conflicts'!$C$6=C43,'Holidays and Conflicts'!$C$7=C43,'Holidays and Conflicts'!$C$8=C43,'Holidays and Conflicts'!$C$9=C43, 'Holidays and Conflicts'!$C$10=C43,
'Holidays and Conflicts'!$D$3=C43,'Holidays and Conflicts'!$D$4=C43,'Holidays and Conflicts'!$D$5=C43,'Holidays and Conflicts'!$D$6=C43,'Holidays and Conflicts'!$D$7=C43,'Holidays and Conflicts'!$D$8=C43, 'Holidays and Conflicts'!$D$9=C43, 'Holidays and Conflicts'!$D$10=C43,
'Holidays and Conflicts'!$E$3=C43,'Holidays and Conflicts'!$E$4=C43,'Holidays and Conflicts'!$E$5=C43,'Holidays and Conflicts'!$E$6=C43,'Holidays and Conflicts'!$E$7=C43,'Holidays and Conflicts'!$E$8=C43, 'Holidays and Conflicts'!$E$9=C43, 'Holidays and Conflicts'!$E$10=C43,
'Holidays and Conflicts'!$F$3=C43,'Holidays and Conflicts'!$F$4=C43,'Holidays and Conflicts'!$F$5=C43,'Holidays and Conflicts'!$F$6=C43,'Holidays and Conflicts'!$F$7=C43,'Holidays and Conflicts'!$F$8=C43, 'Holidays and Conflicts'!$F$9=C43, 'Holidays and Conflicts'!$F$10=C43,
'Holidays and Conflicts'!$G$3=C43,'Holidays and Conflicts'!$G$4=C43,'Holidays and Conflicts'!$G$5=C43,'Holidays and Conflicts'!$G$6=C43,'Holidays and Conflicts'!$G$7=C43,'Holidays and Conflicts'!$G$8=C43,'Holidays and Conflicts'!$G$9=C43, 'Holidays and Conflicts'!$G$10=C43)</f>
        <v>0</v>
      </c>
      <c r="K43" s="14"/>
      <c r="L43" s="10">
        <f t="shared" ref="L43" si="18">WEEKDAY(C43)</f>
        <v>2</v>
      </c>
      <c r="M43" s="2" t="str">
        <f t="shared" si="3"/>
        <v/>
      </c>
      <c r="N43" s="2" t="str">
        <f t="shared" si="4"/>
        <v>Mon</v>
      </c>
      <c r="O43" s="2" t="str">
        <f t="shared" si="13"/>
        <v/>
      </c>
      <c r="P43" s="2" t="str">
        <f t="shared" si="5"/>
        <v/>
      </c>
      <c r="Q43" s="2" t="str">
        <f t="shared" si="6"/>
        <v/>
      </c>
      <c r="R43" s="2" t="str">
        <f t="shared" si="7"/>
        <v/>
      </c>
      <c r="S43" s="2" t="str">
        <f t="shared" si="8"/>
        <v/>
      </c>
    </row>
    <row r="44" spans="2:19" ht="35.25" customHeight="1" x14ac:dyDescent="0.3">
      <c r="B44" s="12" t="str">
        <f t="shared" si="1"/>
        <v/>
      </c>
      <c r="C44" s="49">
        <f>+C46-3</f>
        <v>44953</v>
      </c>
      <c r="D44" s="37" t="s">
        <v>60</v>
      </c>
      <c r="E44" s="13" t="str">
        <f t="shared" si="2"/>
        <v>Fri</v>
      </c>
      <c r="F44" s="41" t="s">
        <v>36</v>
      </c>
      <c r="G44" s="15" t="s">
        <v>25</v>
      </c>
      <c r="H44" s="2" t="str">
        <f>IF(J44,"Conflict","")</f>
        <v/>
      </c>
      <c r="I44" s="58"/>
      <c r="J44" s="2" t="b">
        <f>OR(
'Holidays and Conflicts'!$C$3=C44,'Holidays and Conflicts'!$C$4=C44,'Holidays and Conflicts'!$C$5=C44,'Holidays and Conflicts'!$C$6=C44,'Holidays and Conflicts'!$C$7=C44,'Holidays and Conflicts'!$C$8=C44,'Holidays and Conflicts'!$C$9=C44, 'Holidays and Conflicts'!$C$10=C44,
'Holidays and Conflicts'!$D$3=C44,'Holidays and Conflicts'!$D$4=C44,'Holidays and Conflicts'!$D$5=C44,'Holidays and Conflicts'!$D$6=C44,'Holidays and Conflicts'!$D$7=C44,'Holidays and Conflicts'!$D$8=C44, 'Holidays and Conflicts'!$D$9=C44, 'Holidays and Conflicts'!$D$10=C44,
'Holidays and Conflicts'!$E$3=C44,'Holidays and Conflicts'!$E$4=C44,'Holidays and Conflicts'!$E$5=C44,'Holidays and Conflicts'!$E$6=C44,'Holidays and Conflicts'!$E$7=C44,'Holidays and Conflicts'!$E$8=C44, 'Holidays and Conflicts'!$E$9=C44, 'Holidays and Conflicts'!$E$10=C44,
'Holidays and Conflicts'!$F$3=C44,'Holidays and Conflicts'!$F$4=C44,'Holidays and Conflicts'!$F$5=C44,'Holidays and Conflicts'!$F$6=C44,'Holidays and Conflicts'!$F$7=C44,'Holidays and Conflicts'!$F$8=C44, 'Holidays and Conflicts'!$F$9=C44, 'Holidays and Conflicts'!$F$10=C44,
'Holidays and Conflicts'!$G$3=C44,'Holidays and Conflicts'!$G$4=C44,'Holidays and Conflicts'!$G$5=C44,'Holidays and Conflicts'!$G$6=C44,'Holidays and Conflicts'!$G$7=C44,'Holidays and Conflicts'!$G$8=C44,'Holidays and Conflicts'!$G$9=C44, 'Holidays and Conflicts'!$G$10=C44)</f>
        <v>0</v>
      </c>
      <c r="K44" s="3"/>
      <c r="L44" s="10">
        <f>WEEKDAY(C44)</f>
        <v>6</v>
      </c>
      <c r="M44" s="2" t="str">
        <f t="shared" si="3"/>
        <v/>
      </c>
      <c r="N44" s="2" t="str">
        <f t="shared" si="4"/>
        <v/>
      </c>
      <c r="O44" s="2" t="str">
        <f t="shared" si="13"/>
        <v/>
      </c>
      <c r="P44" s="2" t="str">
        <f t="shared" si="5"/>
        <v/>
      </c>
      <c r="Q44" s="2" t="str">
        <f t="shared" si="6"/>
        <v/>
      </c>
      <c r="R44" s="2" t="str">
        <f t="shared" si="7"/>
        <v>Fri</v>
      </c>
      <c r="S44" s="2" t="str">
        <f t="shared" si="8"/>
        <v/>
      </c>
    </row>
    <row r="45" spans="2:19" ht="35.25" customHeight="1" x14ac:dyDescent="0.3">
      <c r="B45" s="12" t="str">
        <f t="shared" ref="B45" si="19">IF(J45,"YES","")</f>
        <v/>
      </c>
      <c r="C45" s="49">
        <f>+C47+G45*7</f>
        <v>44921</v>
      </c>
      <c r="D45" s="37" t="s">
        <v>73</v>
      </c>
      <c r="E45" s="13" t="str">
        <f t="shared" si="2"/>
        <v>Mon</v>
      </c>
      <c r="F45" s="52" t="s">
        <v>28</v>
      </c>
      <c r="G45" s="13">
        <v>-8</v>
      </c>
      <c r="I45" s="58"/>
      <c r="K45" s="3"/>
      <c r="L45" s="10">
        <f>WEEKDAY(C45)</f>
        <v>2</v>
      </c>
      <c r="N45" s="2" t="str">
        <f t="shared" si="4"/>
        <v>Mon</v>
      </c>
    </row>
    <row r="46" spans="2:19" ht="33.75" customHeight="1" x14ac:dyDescent="0.3">
      <c r="B46" s="12" t="str">
        <f t="shared" si="1"/>
        <v/>
      </c>
      <c r="C46" s="49">
        <f>+$C$27+G46*7</f>
        <v>44956</v>
      </c>
      <c r="D46" s="37" t="s">
        <v>67</v>
      </c>
      <c r="E46" s="13" t="str">
        <f t="shared" si="2"/>
        <v>Mon</v>
      </c>
      <c r="F46" s="52" t="s">
        <v>12</v>
      </c>
      <c r="G46" s="13">
        <v>49</v>
      </c>
      <c r="H46" s="2" t="str">
        <f>IF(J46,"Conflict","")</f>
        <v/>
      </c>
      <c r="I46" s="2" t="s">
        <v>50</v>
      </c>
      <c r="J46" s="2" t="b">
        <f>OR(
'Holidays and Conflicts'!$C$3=C46,'Holidays and Conflicts'!$C$4=C46,'Holidays and Conflicts'!$C$5=C46,'Holidays and Conflicts'!$C$6=C46,'Holidays and Conflicts'!$C$7=C46,'Holidays and Conflicts'!$C$8=C46,'Holidays and Conflicts'!$C$9=C46, 'Holidays and Conflicts'!$C$10=C46,
'Holidays and Conflicts'!$D$3=C46,'Holidays and Conflicts'!$D$4=C46,'Holidays and Conflicts'!$D$5=C46,'Holidays and Conflicts'!$D$6=C46,'Holidays and Conflicts'!$D$7=C46,'Holidays and Conflicts'!$D$8=C46, 'Holidays and Conflicts'!$D$9=C46, 'Holidays and Conflicts'!$D$10=C46,
'Holidays and Conflicts'!$E$3=C46,'Holidays and Conflicts'!$E$4=C46,'Holidays and Conflicts'!$E$5=C46,'Holidays and Conflicts'!$E$6=C46,'Holidays and Conflicts'!$E$7=C46,'Holidays and Conflicts'!$E$8=C46, 'Holidays and Conflicts'!$E$9=C46, 'Holidays and Conflicts'!$E$10=C46,
'Holidays and Conflicts'!$F$3=C46,'Holidays and Conflicts'!$F$4=C46,'Holidays and Conflicts'!$F$5=C46,'Holidays and Conflicts'!$F$6=C46,'Holidays and Conflicts'!$F$7=C46,'Holidays and Conflicts'!$F$8=C46, 'Holidays and Conflicts'!$F$9=C46, 'Holidays and Conflicts'!$F$10=C46,
'Holidays and Conflicts'!$G$3=C46,'Holidays and Conflicts'!$G$4=C46,'Holidays and Conflicts'!$G$5=C46,'Holidays and Conflicts'!$G$6=C46,'Holidays and Conflicts'!$G$7=C46,'Holidays and Conflicts'!$G$8=C46,'Holidays and Conflicts'!$G$9=C46, 'Holidays and Conflicts'!$G$10=C46)</f>
        <v>0</v>
      </c>
      <c r="K46" s="14"/>
      <c r="L46" s="10">
        <f>WEEKDAY(C46)</f>
        <v>2</v>
      </c>
      <c r="M46" s="2" t="str">
        <f t="shared" si="3"/>
        <v/>
      </c>
      <c r="N46" s="2" t="str">
        <f t="shared" si="4"/>
        <v>Mon</v>
      </c>
      <c r="O46" s="2" t="str">
        <f t="shared" si="13"/>
        <v/>
      </c>
      <c r="P46" s="2" t="str">
        <f t="shared" si="5"/>
        <v/>
      </c>
      <c r="Q46" s="2" t="str">
        <f t="shared" si="6"/>
        <v/>
      </c>
      <c r="R46" s="2" t="str">
        <f t="shared" si="7"/>
        <v/>
      </c>
      <c r="S46" s="2" t="str">
        <f t="shared" si="8"/>
        <v/>
      </c>
    </row>
    <row r="47" spans="2:19" ht="31.8" thickBot="1" x14ac:dyDescent="0.35">
      <c r="B47" s="16" t="str">
        <f t="shared" si="1"/>
        <v/>
      </c>
      <c r="C47" s="50">
        <f>+$C$27+G47*7</f>
        <v>44977</v>
      </c>
      <c r="D47" s="39" t="s">
        <v>68</v>
      </c>
      <c r="E47" s="13" t="str">
        <f t="shared" si="2"/>
        <v>Mon</v>
      </c>
      <c r="F47" s="42" t="s">
        <v>12</v>
      </c>
      <c r="G47" s="13">
        <v>52</v>
      </c>
      <c r="H47" s="2" t="str">
        <f>IF(J47,"Conflict","")</f>
        <v/>
      </c>
      <c r="I47" s="2" t="s">
        <v>61</v>
      </c>
      <c r="J47" s="2" t="b">
        <f>OR(
'Holidays and Conflicts'!$C$3=C47,'Holidays and Conflicts'!$C$4=C47,'Holidays and Conflicts'!$C$5=C47,'Holidays and Conflicts'!$C$6=C47,'Holidays and Conflicts'!$C$7=C47,'Holidays and Conflicts'!$C$8=C47,'Holidays and Conflicts'!$C$9=C47, 'Holidays and Conflicts'!$C$10=C47,
'Holidays and Conflicts'!$D$3=C47,'Holidays and Conflicts'!$D$4=C47,'Holidays and Conflicts'!$D$5=C47,'Holidays and Conflicts'!$D$6=C47,'Holidays and Conflicts'!$D$7=C47,'Holidays and Conflicts'!$D$8=C47, 'Holidays and Conflicts'!$D$9=C47, 'Holidays and Conflicts'!$D$10=C47,
'Holidays and Conflicts'!$E$3=C47,'Holidays and Conflicts'!$E$4=C47,'Holidays and Conflicts'!$E$5=C47,'Holidays and Conflicts'!$E$6=C47,'Holidays and Conflicts'!$E$7=C47,'Holidays and Conflicts'!$E$8=C47, 'Holidays and Conflicts'!$E$9=C47, 'Holidays and Conflicts'!$E$10=C47,
'Holidays and Conflicts'!$F$3=C47,'Holidays and Conflicts'!$F$4=C47,'Holidays and Conflicts'!$F$5=C47,'Holidays and Conflicts'!$F$6=C47,'Holidays and Conflicts'!$F$7=C47,'Holidays and Conflicts'!$F$8=C47, 'Holidays and Conflicts'!$F$9=C47, 'Holidays and Conflicts'!$F$10=C47,
'Holidays and Conflicts'!$G$3=C47,'Holidays and Conflicts'!$G$4=C47,'Holidays and Conflicts'!$G$5=C47,'Holidays and Conflicts'!$G$6=C47,'Holidays and Conflicts'!$G$7=C47,'Holidays and Conflicts'!$G$8=C47,'Holidays and Conflicts'!$G$9=C47, 'Holidays and Conflicts'!$G$10=C47)</f>
        <v>0</v>
      </c>
      <c r="L47" s="10">
        <f>WEEKDAY(C47)</f>
        <v>2</v>
      </c>
      <c r="M47" s="2" t="str">
        <f t="shared" si="3"/>
        <v/>
      </c>
      <c r="N47" s="2" t="str">
        <f t="shared" si="4"/>
        <v>Mon</v>
      </c>
      <c r="O47" s="2" t="str">
        <f t="shared" si="13"/>
        <v/>
      </c>
      <c r="P47" s="2" t="str">
        <f t="shared" si="5"/>
        <v/>
      </c>
      <c r="Q47" s="2" t="str">
        <f t="shared" si="6"/>
        <v/>
      </c>
      <c r="R47" s="2" t="str">
        <f t="shared" si="7"/>
        <v/>
      </c>
      <c r="S47" s="2" t="str">
        <f t="shared" si="8"/>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4A32-AD92-4558-9599-DCDD3B13807B}">
  <dimension ref="B1:G10"/>
  <sheetViews>
    <sheetView workbookViewId="0">
      <selection activeCell="D16" sqref="D16:F17"/>
    </sheetView>
  </sheetViews>
  <sheetFormatPr defaultRowHeight="14.4" x14ac:dyDescent="0.3"/>
  <cols>
    <col min="1" max="1" width="1.109375" customWidth="1"/>
    <col min="2" max="2" width="14.109375" customWidth="1"/>
    <col min="3" max="7" width="12.33203125" customWidth="1"/>
  </cols>
  <sheetData>
    <row r="1" spans="2:7" ht="6.75" customHeight="1" thickBot="1" x14ac:dyDescent="0.35"/>
    <row r="2" spans="2:7" ht="15" thickBot="1" x14ac:dyDescent="0.35">
      <c r="B2" s="25"/>
      <c r="C2" s="28">
        <v>2020</v>
      </c>
      <c r="D2" s="28">
        <v>2021</v>
      </c>
      <c r="E2" s="28">
        <v>2022</v>
      </c>
      <c r="F2" s="29">
        <v>2023</v>
      </c>
      <c r="G2" s="29">
        <v>2024</v>
      </c>
    </row>
    <row r="3" spans="2:7" x14ac:dyDescent="0.3">
      <c r="B3" s="23" t="s">
        <v>18</v>
      </c>
      <c r="C3" s="26">
        <v>43831</v>
      </c>
      <c r="D3" s="26">
        <v>44197</v>
      </c>
      <c r="E3" s="26">
        <v>44564</v>
      </c>
      <c r="F3" s="27">
        <v>44928</v>
      </c>
      <c r="G3" s="27">
        <v>45292</v>
      </c>
    </row>
    <row r="4" spans="2:7" x14ac:dyDescent="0.3">
      <c r="B4" s="30" t="s">
        <v>13</v>
      </c>
      <c r="C4" s="31">
        <v>43976</v>
      </c>
      <c r="D4" s="31">
        <v>44347</v>
      </c>
      <c r="E4" s="31">
        <v>44711</v>
      </c>
      <c r="F4" s="32">
        <v>45075</v>
      </c>
      <c r="G4" s="32">
        <v>45439</v>
      </c>
    </row>
    <row r="5" spans="2:7" x14ac:dyDescent="0.3">
      <c r="B5" s="24" t="s">
        <v>14</v>
      </c>
      <c r="C5" s="21">
        <v>44018</v>
      </c>
      <c r="D5" s="21">
        <v>44382</v>
      </c>
      <c r="E5" s="21">
        <v>44746</v>
      </c>
      <c r="F5" s="22">
        <v>45111</v>
      </c>
      <c r="G5" s="22">
        <v>45477</v>
      </c>
    </row>
    <row r="6" spans="2:7" x14ac:dyDescent="0.3">
      <c r="B6" s="30" t="s">
        <v>15</v>
      </c>
      <c r="C6" s="31">
        <v>44081</v>
      </c>
      <c r="D6" s="31">
        <v>44445</v>
      </c>
      <c r="E6" s="31">
        <v>44809</v>
      </c>
      <c r="F6" s="32">
        <v>45173</v>
      </c>
      <c r="G6" s="32">
        <v>45537</v>
      </c>
    </row>
    <row r="7" spans="2:7" x14ac:dyDescent="0.3">
      <c r="B7" s="24" t="s">
        <v>16</v>
      </c>
      <c r="C7" s="21">
        <v>44161</v>
      </c>
      <c r="D7" s="21">
        <v>44525</v>
      </c>
      <c r="E7" s="21">
        <v>44889</v>
      </c>
      <c r="F7" s="22">
        <v>45253</v>
      </c>
      <c r="G7" s="22">
        <v>45624</v>
      </c>
    </row>
    <row r="8" spans="2:7" x14ac:dyDescent="0.3">
      <c r="B8" s="30" t="s">
        <v>17</v>
      </c>
      <c r="C8" s="31">
        <v>44190</v>
      </c>
      <c r="D8" s="31">
        <v>44554</v>
      </c>
      <c r="E8" s="31">
        <v>44921</v>
      </c>
      <c r="F8" s="32">
        <v>45285</v>
      </c>
      <c r="G8" s="32">
        <v>45651</v>
      </c>
    </row>
    <row r="9" spans="2:7" x14ac:dyDescent="0.3">
      <c r="B9" s="24" t="s">
        <v>19</v>
      </c>
      <c r="C9" s="21">
        <v>43831</v>
      </c>
      <c r="D9" s="21">
        <v>44197</v>
      </c>
      <c r="E9" s="21">
        <v>44562</v>
      </c>
      <c r="F9" s="22">
        <v>44927</v>
      </c>
      <c r="G9" s="22">
        <v>45292</v>
      </c>
    </row>
    <row r="10" spans="2:7" ht="15" thickBot="1" x14ac:dyDescent="0.35">
      <c r="B10" s="33" t="s">
        <v>19</v>
      </c>
      <c r="C10" s="34">
        <v>43831</v>
      </c>
      <c r="D10" s="34">
        <v>44197</v>
      </c>
      <c r="E10" s="34">
        <v>44562</v>
      </c>
      <c r="F10" s="35">
        <v>44927</v>
      </c>
      <c r="G10" s="35">
        <v>45292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Holidays and Conflicts</vt:lpstr>
      <vt:lpstr>Schedule!_ftnref1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Mort</dc:creator>
  <cp:lastModifiedBy>Reuben Amaro</cp:lastModifiedBy>
  <dcterms:created xsi:type="dcterms:W3CDTF">2019-09-04T12:17:50Z</dcterms:created>
  <dcterms:modified xsi:type="dcterms:W3CDTF">2022-04-14T13:44:50Z</dcterms:modified>
</cp:coreProperties>
</file>